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761c50dfa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solidado" sheetId="1" r:id="Re5da884169f041bb"/>
    <x:sheet xmlns:r="http://schemas.openxmlformats.org/officeDocument/2006/relationships" name="Premissas" sheetId="2" r:id="R199d0043504e4397"/>
    <x:sheet xmlns:r="http://schemas.openxmlformats.org/officeDocument/2006/relationships" name="M2 F1.1" sheetId="3" r:id="R4530a6e07b714183"/>
    <x:sheet xmlns:r="http://schemas.openxmlformats.org/officeDocument/2006/relationships" name="M2 F1.2" sheetId="4" r:id="Rb5e8571f2fe3450f"/>
    <x:sheet xmlns:r="http://schemas.openxmlformats.org/officeDocument/2006/relationships" name="M2 F1.3" sheetId="5" r:id="R4d5977795c034f96"/>
    <x:sheet xmlns:r="http://schemas.openxmlformats.org/officeDocument/2006/relationships" name="M2 F2.1" sheetId="6" r:id="R352b565b50db4eb3"/>
    <x:sheet xmlns:r="http://schemas.openxmlformats.org/officeDocument/2006/relationships" name="M2 F2.2" sheetId="7" r:id="Rf321f1bf627b4934"/>
    <x:sheet xmlns:r="http://schemas.openxmlformats.org/officeDocument/2006/relationships" name="M2 F3.1" sheetId="8" r:id="Rdcfceeacc5e44ff7"/>
    <x:sheet xmlns:r="http://schemas.openxmlformats.org/officeDocument/2006/relationships" name="M2 F3.2" sheetId="9" r:id="Ra9cc6f4122b94a2f"/>
    <x:sheet xmlns:r="http://schemas.openxmlformats.org/officeDocument/2006/relationships" name="M2 F3.3" sheetId="10" r:id="R79dec9eb9ae74ffa"/>
    <x:sheet xmlns:r="http://schemas.openxmlformats.org/officeDocument/2006/relationships" name="M2 F4.1" sheetId="11" r:id="Rb5e561a80ae6427e"/>
    <x:sheet xmlns:r="http://schemas.openxmlformats.org/officeDocument/2006/relationships" name="M2 F4.2" sheetId="12" r:id="Rd2b3c779316e4583"/>
    <x:sheet xmlns:r="http://schemas.openxmlformats.org/officeDocument/2006/relationships" name="M2 F4.3" sheetId="13" r:id="R36707927c1aa40bd"/>
    <x:sheet xmlns:r="http://schemas.openxmlformats.org/officeDocument/2006/relationships" name="M2 F4.4" sheetId="14" r:id="Ree82b620886a4bd4"/>
    <x:sheet xmlns:r="http://schemas.openxmlformats.org/officeDocument/2006/relationships" name="Custos comuns" sheetId="15" r:id="Racf8483a786a4f37"/>
    <x:sheet xmlns:r="http://schemas.openxmlformats.org/officeDocument/2006/relationships" name="Referência M-2" sheetId="16" r:id="R7f4662c6b1354d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5">
    <x:numFmt numFmtId="200" formatCode="#,##0;(#,##0);&quot;-&quot;"/>
    <x:numFmt numFmtId="201" formatCode="0.0%;(0.0%);&quot;-&quot;"/>
    <x:numFmt numFmtId="202" formatCode="&quot;$&quot;#,##0;(&quot;$&quot;#,##0);&quot;-&quot;"/>
    <x:numFmt numFmtId="203" formatCode="dd/mm/yyyy"/>
    <x:numFmt numFmtId="204" formatCode="&quot;$&quot;#,##0.00;(&quot;$&quot;#,##0.00);&quot;-&quot;"/>
    <x:numFmt numFmtId="205" formatCode="mmm-yy"/>
    <x:numFmt numFmtId="206" formatCode="0.0000"/>
    <x:numFmt numFmtId="207" formatCode="#,##0.0;(#,##0.0);&quot;-&quot;"/>
    <x:numFmt numFmtId="208" formatCode="#,##0.00;(#,##0.00);&quot;-&quot;"/>
    <x:numFmt numFmtId="209" formatCode="#,##0.00;(#,##0.00);&quot;0.00&quot;"/>
    <x:numFmt numFmtId="210" formatCode="&quot;R$ &quot;#,##0;(&quot;R$ &quot;#,##0);&quot;-&quot;"/>
    <x:numFmt numFmtId="211" formatCode="&quot;R$ &quot;#,##0"/>
    <x:numFmt numFmtId="212" formatCode="yyyy"/>
    <x:numFmt numFmtId="213" formatCode="#,##0"/>
    <x:numFmt numFmtId="214" formatCode="&quot;USD &quot;#,##0.00"/>
  </x:numFmts>
  <x:fonts count="15">
    <x:font>
      <x:sz val="11"/>
      <x:name val="Carlito"/>
    </x:font>
    <x:font>
      <x:sz val="10"/>
      <x:color rgb="FF182B3A"/>
      <x:name val="Arial"/>
    </x:font>
    <x:font>
      <x:b/>
      <x:sz val="16"/>
      <x:color rgb="FF17324D"/>
      <x:name val="Arial"/>
    </x:font>
    <x:font>
      <x:i/>
      <x:sz val="10"/>
      <x:color rgb="FF657787"/>
      <x:name val="Arial"/>
    </x:font>
    <x:font>
      <x:sz val="10"/>
      <x:color rgb="FF1D4ED8"/>
      <x:name val="Arial"/>
    </x:font>
    <x:font>
      <x:sz val="10"/>
      <x:color rgb="FF111111"/>
      <x:name val="Arial"/>
    </x:font>
    <x:font>
      <x:b/>
      <x:sz val="10"/>
      <x:color rgb="FF17324D"/>
      <x:name val="Arial"/>
    </x:font>
    <x:font>
      <x:b/>
      <x:sz val="10"/>
      <x:color rgb="FFFFFFFF"/>
      <x:name val="Arial"/>
    </x:font>
    <x:font>
      <x:sz val="10"/>
      <x:color rgb="FF167447"/>
      <x:name val="Arial"/>
    </x:font>
    <x:font>
      <x:i/>
      <x:sz val="10"/>
      <x:color rgb="FF167447"/>
      <x:name val="Arial"/>
    </x:font>
    <x:font>
      <x:b/>
      <x:sz val="10"/>
      <x:color rgb="FF111111"/>
      <x:name val="Arial"/>
    </x:font>
    <x:font>
      <x:i/>
      <x:sz val="10"/>
      <x:color rgb="FF1D4ED8"/>
      <x:name val="Arial"/>
    </x:font>
    <x:font>
      <x:b/>
      <x:sz val="10"/>
      <x:color rgb="FF182B3A"/>
      <x:name val="Arial"/>
    </x:font>
    <x:font>
      <x:i/>
      <x:sz val="10"/>
      <x:color rgb="FF182B3A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AF0F6"/>
      </x:patternFill>
    </x:fill>
    <x:fill>
      <x:patternFill patternType="solid">
        <x:fgColor rgb="FF17324D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17324D"/>
      </x:bottom>
      <x:diagonal/>
    </x:border>
    <x:border>
      <x:left style="thin">
        <x:color rgb="FFCDD8E2"/>
      </x:left>
      <x:right/>
      <x:top style="thin">
        <x:color rgb="FFCDD8E2"/>
      </x:top>
      <x:bottom style="thin">
        <x:color rgb="FFCDD8E2"/>
      </x:bottom>
      <x:diagonal/>
    </x:border>
    <x:border>
      <x:left/>
      <x:right/>
      <x:top style="thin">
        <x:color rgb="FFCDD8E2"/>
      </x:top>
      <x:bottom style="thin">
        <x:color rgb="FFCDD8E2"/>
      </x:bottom>
      <x:diagonal/>
    </x:border>
    <x:border>
      <x:left/>
      <x:right style="thin">
        <x:color rgb="FFCDD8E2"/>
      </x:right>
      <x:top style="thin">
        <x:color rgb="FFCDD8E2"/>
      </x:top>
      <x:bottom style="thin">
        <x:color rgb="FFCDD8E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17324D"/>
      </x:left>
      <x:right style="thin">
        <x:color rgb="FFFFFFFF"/>
      </x:right>
      <x:top style="thin">
        <x:color rgb="FF17324D"/>
      </x:top>
      <x:bottom style="thin">
        <x:color rgb="FF17324D"/>
      </x:bottom>
      <x:diagonal/>
    </x:border>
    <x:border>
      <x:left style="thin">
        <x:color rgb="FFFFFFFF"/>
      </x:left>
      <x:right style="thin">
        <x:color rgb="FF17324D"/>
      </x:right>
      <x:top style="thin">
        <x:color rgb="FF17324D"/>
      </x:top>
      <x:bottom style="thin">
        <x:color rgb="FF17324D"/>
      </x:bottom>
      <x:diagonal/>
    </x:border>
  </x:borders>
  <x:cellStyleXfs count="1">
    <x:xf numFmtId="0" fontId="0" fillId="0" borderId="0"/>
  </x:cellStyleXfs>
  <x:cellXfs count="1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5" xfId="0" applyNumberFormat="1" applyFont="1" applyFill="1" applyBorder="1" applyAlignment="1">
      <x:alignment vertical="center"/>
    </x:xf>
    <x:xf numFmtId="0" fontId="7" fillId="4" borderId="6" xfId="0" applyNumberFormat="1" applyFont="1" applyFill="1" applyBorder="1" applyAlignment="1">
      <x:alignment vertical="center"/>
    </x:xf>
    <x:xf numFmtId="0" fontId="7" fillId="4" borderId="7" xfId="0" applyNumberFormat="1" applyFont="1" applyFill="1" applyBorder="1" applyAlignment="1">
      <x:alignment vertical="center"/>
    </x:xf>
    <x:xf numFmtId="0" fontId="7" fillId="4" borderId="5" xfId="0" applyNumberFormat="1" applyFont="1" applyFill="1" applyBorder="1" applyAlignment="1">
      <x:alignment vertical="center"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4" borderId="5" xfId="0" applyNumberFormat="1" applyFont="1" applyFill="1" applyBorder="1" applyAlignment="1">
      <x:alignment horizontal="center" vertical="center" wrapText="1"/>
    </x:xf>
    <x:xf numFmtId="0" fontId="7" fillId="4" borderId="6" xfId="0" applyNumberFormat="1" applyFont="1" applyFill="1" applyBorder="1" applyAlignment="1">
      <x:alignment horizontal="center" vertical="center" wrapText="1"/>
    </x:xf>
    <x:xf numFmtId="0" fontId="7" fillId="4" borderId="7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5" fontId="7" fillId="4" borderId="6" xfId="0" applyNumberFormat="1" applyFont="1" applyFill="1" applyBorder="1" applyAlignment="1">
      <x:alignment horizontal="center" vertical="center" wrapText="1"/>
    </x:xf>
    <x:xf numFmtId="205" fontId="7" fillId="4" borderId="7" xfId="0" applyNumberFormat="1" applyFont="1" applyFill="1" applyBorder="1" applyAlignment="1">
      <x:alignment horizontal="center" vertical="center" wrapText="1"/>
    </x:xf>
    <x:xf numFmtId="206" fontId="4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4" fontId="8" fillId="0" borderId="0" xfId="0" applyNumberFormat="1" applyFont="1" applyFill="1" applyBorder="1" applyAlignment="1">
      <x:alignment vertical="center"/>
    </x:xf>
    <x:xf numFmtId="203" fontId="8" fillId="0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1" fontId="11" fillId="2" borderId="0" xfId="0" applyNumberFormat="1" applyFont="1" applyFill="1" applyBorder="1" applyAlignment="1">
      <x:alignment vertical="center"/>
    </x:xf>
    <x:xf numFmtId="207" fontId="4" fillId="2" borderId="0" xfId="0" applyNumberFormat="1" applyFont="1" applyFill="1" applyBorder="1" applyAlignment="1">
      <x:alignment vertical="center"/>
    </x:xf>
    <x:xf numFmtId="208" fontId="4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8" fontId="5" fillId="0" borderId="0" xfId="0" applyNumberFormat="1" applyFont="1" applyFill="1" applyBorder="1" applyAlignment="1">
      <x:alignment vertical="center"/>
    </x:xf>
    <x:xf numFmtId="209" fontId="5" fillId="0" borderId="0" xfId="0" applyNumberFormat="1" applyFont="1" applyFill="1" applyBorder="1" applyAlignment="1">
      <x:alignment vertical="center"/>
    </x:xf>
    <x:xf numFmtId="210" fontId="5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  <x:xf numFmtId="202" fontId="6" fillId="3" borderId="3" xfId="0" applyNumberFormat="1" applyFont="1" applyFill="1" applyBorder="1" applyAlignment="1">
      <x:alignment vertical="center"/>
    </x:xf>
    <x:xf numFmtId="207" fontId="5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/>
    </x:xf>
    <x:xf numFmtId="202" fontId="12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2" fontId="5" fillId="0" borderId="0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2" fontId="8" fillId="0" borderId="0" xfId="0" applyNumberFormat="1" applyFont="1" applyFill="1" applyBorder="1" applyAlignment="1">
      <x:alignment horizontal="right" vertical="center"/>
    </x:xf>
    <x:xf numFmtId="202" fontId="12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7" fontId="5" fillId="0" borderId="0" xfId="0" applyNumberFormat="1" applyFont="1" applyFill="1" applyBorder="1" applyAlignment="1">
      <x:alignment horizontal="right" vertical="center"/>
    </x:xf>
    <x:xf numFmtId="207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6" fillId="3" borderId="3" xfId="0" applyNumberFormat="1" applyFont="1" applyFill="1" applyBorder="1" applyAlignment="1">
      <x:alignment horizontal="right" vertical="center"/>
    </x:xf>
    <x:xf numFmtId="0" fontId="6" fillId="3" borderId="3" xfId="0" applyNumberFormat="1" applyFont="1" applyFill="1" applyBorder="1" applyAlignment="1">
      <x:alignment horizontal="right" vertical="center"/>
    </x:xf>
    <x:xf numFmtId="0" fontId="6" fillId="3" borderId="4" xfId="0" applyNumberFormat="1" applyFont="1" applyFill="1" applyBorder="1" applyAlignment="1">
      <x:alignment horizontal="right" vertical="center"/>
    </x:xf>
    <x:xf numFmtId="210" fontId="5" fillId="0" borderId="0" xfId="0" applyNumberFormat="1" applyFont="1" applyFill="1" applyBorder="1" applyAlignment="1">
      <x:alignment horizontal="right" vertical="center"/>
    </x:xf>
    <x:xf numFmtId="210" fontId="1" fillId="0" borderId="0" xfId="0" applyNumberFormat="1" applyFont="1" applyFill="1" applyBorder="1" applyAlignment="1">
      <x:alignment horizontal="right" vertical="center"/>
    </x:xf>
    <x:xf numFmtId="202" fontId="10" fillId="0" borderId="0" xfId="0" applyNumberFormat="1" applyFont="1" applyFill="1" applyBorder="1" applyAlignment="1">
      <x:alignment horizontal="right" vertical="center"/>
    </x:xf>
    <x:xf numFmtId="207" fontId="4" fillId="2" borderId="0" xfId="0" applyNumberFormat="1" applyFont="1" applyFill="1" applyBorder="1" applyAlignment="1">
      <x:alignment horizontal="right" vertical="center"/>
    </x:xf>
    <x:xf numFmtId="208" fontId="4" fillId="2" borderId="0" xfId="0" applyNumberFormat="1" applyFont="1" applyFill="1" applyBorder="1" applyAlignment="1">
      <x:alignment horizontal="right" vertical="center"/>
    </x:xf>
    <x:xf numFmtId="201" fontId="11" fillId="2" borderId="0" xfId="0" applyNumberFormat="1" applyFont="1" applyFill="1" applyBorder="1" applyAlignment="1">
      <x:alignment horizontal="right" vertical="center"/>
    </x:xf>
    <x:xf numFmtId="203" fontId="4" fillId="2" borderId="0" xfId="0" applyNumberFormat="1" applyFont="1" applyFill="1" applyBorder="1" applyAlignment="1">
      <x:alignment horizontal="right" vertical="center"/>
    </x:xf>
    <x:xf numFmtId="208" fontId="5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6" fontId="1" fillId="0" borderId="0" xfId="0" applyNumberFormat="1" applyFont="1" applyFill="1" applyBorder="1" applyAlignment="1">
      <x:alignment vertical="center"/>
    </x:xf>
    <x:xf numFmtId="21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7" fillId="4" borderId="8" xfId="0" applyNumberFormat="1" applyFont="1" applyFill="1" applyBorder="1" applyAlignment="1">
      <x:alignment horizontal="center" vertical="center" wrapText="1"/>
    </x:xf>
    <x:xf numFmtId="0" fontId="7" fillId="4" borderId="9" xfId="0" applyNumberFormat="1" applyFont="1" applyFill="1" applyBorder="1" applyAlignment="1">
      <x:alignment horizontal="center" vertical="center" wrapText="1"/>
    </x:xf>
    <x:xf numFmtId="201" fontId="8" fillId="0" borderId="0" xfId="0" applyNumberFormat="1" applyFont="1" applyFill="1" applyBorder="1" applyAlignment="1">
      <x:alignment vertical="center"/>
    </x:xf>
    <x:xf numFmtId="204" fontId="5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9" fontId="8" fillId="0" borderId="0" xfId="0" applyNumberFormat="1" applyFont="1" applyFill="1" applyBorder="1" applyAlignment="1">
      <x:alignment vertical="center"/>
    </x:xf>
    <x:xf numFmtId="212" fontId="7" fillId="4" borderId="6" xfId="0" applyNumberFormat="1" applyFont="1" applyFill="1" applyBorder="1" applyAlignment="1">
      <x:alignment horizontal="center" vertical="center" wrapText="1"/>
    </x:xf>
    <x:xf numFmtId="212" fontId="7" fillId="4" borderId="7" xfId="0" applyNumberFormat="1" applyFont="1" applyFill="1" applyBorder="1" applyAlignment="1">
      <x:alignment horizontal="center" vertical="center" wrapText="1"/>
    </x:xf>
    <x:xf numFmtId="204" fontId="1" fillId="0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4" fontId="6" fillId="3" borderId="0" xfId="0" applyNumberFormat="1" applyFont="1" applyFill="1" applyBorder="1" applyAlignment="1">
      <x:alignment horizontal="right" vertical="center"/>
    </x:xf>
    <x:xf numFmtId="202" fontId="6" fillId="3" borderId="0" xfId="0" applyNumberFormat="1" applyFont="1" applyFill="1" applyBorder="1" applyAlignment="1">
      <x:alignment horizontal="right" vertical="center"/>
    </x:xf>
    <x:xf numFmtId="0" fontId="6" fillId="3" borderId="0" xfId="0" applyNumberFormat="1" applyFont="1" applyFill="1" applyBorder="1" applyAlignment="1">
      <x:alignment horizontal="right" vertical="center"/>
    </x:xf>
    <x:xf numFmtId="0" fontId="13" fillId="0" borderId="0" xfId="0" applyNumberFormat="1" applyFont="1" applyFill="1" applyBorder="1" applyAlignment="1">
      <x:alignment vertical="center" wrapText="0"/>
    </x:xf>
    <x:xf numFmtId="0" fontId="12" fillId="3" borderId="2" xfId="0" applyNumberFormat="1" applyFont="1" applyFill="1" applyBorder="1" applyAlignment="1">
      <x:alignment vertical="center"/>
    </x:xf>
    <x:xf numFmtId="0" fontId="12" fillId="3" borderId="3" xfId="0" applyNumberFormat="1" applyFont="1" applyFill="1" applyBorder="1" applyAlignment="1">
      <x:alignment vertical="center"/>
    </x:xf>
    <x:xf numFmtId="0" fontId="12" fillId="3" borderId="4" xfId="0" applyNumberFormat="1" applyFont="1" applyFill="1" applyBorder="1" applyAlignment="1">
      <x:alignment vertical="center"/>
    </x:xf>
    <x:xf numFmtId="0" fontId="12" fillId="4" borderId="5" xfId="0" applyNumberFormat="1" applyFont="1" applyFill="1" applyBorder="1" applyAlignment="1">
      <x:alignment horizontal="center" vertical="center" wrapText="1"/>
    </x:xf>
    <x:xf numFmtId="0" fontId="12" fillId="4" borderId="6" xfId="0" applyNumberFormat="1" applyFont="1" applyFill="1" applyBorder="1" applyAlignment="1">
      <x:alignment horizontal="center" vertical="center" wrapText="1"/>
    </x:xf>
    <x:xf numFmtId="0" fontId="12" fillId="4" borderId="7" xfId="0" applyNumberFormat="1" applyFont="1" applyFill="1" applyBorder="1" applyAlignment="1">
      <x:alignment horizontal="center" vertical="center" wrapText="1"/>
    </x:xf>
    <x:xf numFmtId="200" fontId="12" fillId="3" borderId="0" xfId="0" applyNumberFormat="1" applyFont="1" applyFill="1" applyBorder="1" applyAlignment="1">
      <x:alignment horizontal="right" vertical="center"/>
    </x:xf>
    <x:xf numFmtId="204" fontId="12" fillId="3" borderId="0" xfId="0" applyNumberFormat="1" applyFont="1" applyFill="1" applyBorder="1" applyAlignment="1">
      <x:alignment horizontal="right" vertical="center"/>
    </x:xf>
    <x:xf numFmtId="0" fontId="12" fillId="3" borderId="0" xfId="0" applyNumberFormat="1" applyFont="1" applyFill="1" applyBorder="1" applyAlignment="1">
      <x:alignment horizontal="right" vertical="center"/>
    </x:xf>
    <x:xf numFmtId="205" fontId="12" fillId="4" borderId="6" xfId="0" applyNumberFormat="1" applyFont="1" applyFill="1" applyBorder="1" applyAlignment="1">
      <x:alignment horizontal="center" vertical="center" wrapText="1"/>
    </x:xf>
    <x:xf numFmtId="209" fontId="1" fillId="0" borderId="0" xfId="0" applyNumberFormat="1" applyFont="1" applyFill="1" applyBorder="1" applyAlignment="1">
      <x:alignment vertical="center"/>
    </x:xf>
    <x:xf numFmtId="212" fontId="12" fillId="4" borderId="6" xfId="0" applyNumberFormat="1" applyFont="1" applyFill="1" applyBorder="1" applyAlignment="1">
      <x:alignment horizontal="center" vertical="center" wrapText="1"/>
    </x:xf>
    <x:xf numFmtId="212" fontId="12" fillId="4" borderId="7" xfId="0" applyNumberFormat="1" applyFont="1" applyFill="1" applyBorder="1" applyAlignment="1">
      <x:alignment horizontal="center" vertical="center" wrapText="1"/>
    </x:xf>
    <x:xf numFmtId="213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214" fontId="1" fillId="0" borderId="0" xfId="0" applyNumberFormat="1" applyFont="1" applyFill="1" applyBorder="1" applyAlignment="1">
      <x:alignment vertical="center" wrapText="1"/>
    </x:xf>
    <x:xf numFmtId="214" fontId="14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7"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b/>
        <x:color rgb="FF9C2C20"/>
      </x:font>
      <x:fill>
        <x:patternFill>
          <x:bgColor rgb="FFFCE4D6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  <x:dxf>
      <x:font>
        <x:color rgb="FF8A5600"/>
      </x:font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0c7e24b4b4145" /><Relationship Type="http://schemas.openxmlformats.org/officeDocument/2006/relationships/theme" Target="/xl/theme/theme1.xml" Id="R611c8b6827b741b6" /><Relationship Type="http://schemas.openxmlformats.org/officeDocument/2006/relationships/sharedStrings" Target="/xl/sharedStrings.xml" Id="R2e643ee8f34e4bd6" /><Relationship Type="http://schemas.openxmlformats.org/officeDocument/2006/relationships/worksheet" Target="/xl/worksheets/sheet1.xml" Id="Re5da884169f041bb" /><Relationship Type="http://schemas.openxmlformats.org/officeDocument/2006/relationships/worksheet" Target="/xl/worksheets/sheet2.xml" Id="R199d0043504e4397" /><Relationship Type="http://schemas.openxmlformats.org/officeDocument/2006/relationships/worksheet" Target="/xl/worksheets/sheet3.xml" Id="R4530a6e07b714183" /><Relationship Type="http://schemas.openxmlformats.org/officeDocument/2006/relationships/worksheet" Target="/xl/worksheets/sheet4.xml" Id="Rb5e8571f2fe3450f" /><Relationship Type="http://schemas.openxmlformats.org/officeDocument/2006/relationships/worksheet" Target="/xl/worksheets/sheet5.xml" Id="R4d5977795c034f96" /><Relationship Type="http://schemas.openxmlformats.org/officeDocument/2006/relationships/worksheet" Target="/xl/worksheets/sheet6.xml" Id="R352b565b50db4eb3" /><Relationship Type="http://schemas.openxmlformats.org/officeDocument/2006/relationships/worksheet" Target="/xl/worksheets/sheet7.xml" Id="Rf321f1bf627b4934" /><Relationship Type="http://schemas.openxmlformats.org/officeDocument/2006/relationships/worksheet" Target="/xl/worksheets/sheet8.xml" Id="Rdcfceeacc5e44ff7" /><Relationship Type="http://schemas.openxmlformats.org/officeDocument/2006/relationships/worksheet" Target="/xl/worksheets/sheet9.xml" Id="Ra9cc6f4122b94a2f" /><Relationship Type="http://schemas.openxmlformats.org/officeDocument/2006/relationships/worksheet" Target="/xl/worksheets/sheet10.xml" Id="R79dec9eb9ae74ffa" /><Relationship Type="http://schemas.openxmlformats.org/officeDocument/2006/relationships/worksheet" Target="/xl/worksheets/sheet11.xml" Id="Rb5e561a80ae6427e" /><Relationship Type="http://schemas.openxmlformats.org/officeDocument/2006/relationships/worksheet" Target="/xl/worksheets/sheet12.xml" Id="Rd2b3c779316e4583" /><Relationship Type="http://schemas.openxmlformats.org/officeDocument/2006/relationships/worksheet" Target="/xl/worksheets/sheet13.xml" Id="R36707927c1aa40bd" /><Relationship Type="http://schemas.openxmlformats.org/officeDocument/2006/relationships/worksheet" Target="/xl/worksheets/sheet14.xml" Id="Ree82b620886a4bd4" /><Relationship Type="http://schemas.openxmlformats.org/officeDocument/2006/relationships/worksheet" Target="/xl/worksheets/sheet15.xml" Id="Racf8483a786a4f37" /><Relationship Type="http://schemas.openxmlformats.org/officeDocument/2006/relationships/worksheet" Target="/xl/worksheets/sheet16.xml" Id="R7f4662c6b1354d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0" hidden="0" customWidth="1"/>
    <x:col min="4" max="4" width="19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13" hidden="0" customWidth="1"/>
    <x:col min="14" max="14" width="13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BACL®7G BUSINESS PLAN M-2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12 subfases PF/PJ. Desembolsos e caixa de janeiro/2027 a dezembro/2033. Estratégia revista em 11/10/2026.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30" customHeight="1">
      <x:c r="A6" s="2"/>
      <x:c r="B6" s="2"/>
      <x:c r="C6" s="28" t="str">
        <x:v>Etapas cronológicas</x:v>
      </x:c>
      <x:c r="D6" s="29" t="str">
        <x:v>Cotas</x:v>
      </x:c>
      <x:c r="E6" s="29" t="str">
        <x:v>Capital final</x:v>
      </x:c>
      <x:c r="F6" s="30" t="str">
        <x:v>Teto por rodada</x:v>
      </x:c>
      <x:c r="G6" s="2"/>
      <x:c r="H6" s="91" t="str">
        <x:v>Meta de capital (USD)</x:v>
      </x:c>
      <x:c r="I6" s="92" t="str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32" customHeight="1">
      <x:c r="A7" s="2"/>
      <x:c r="B7" s="2"/>
      <x:c r="C7" s="2" t="str">
        <x:v>CPM-01 a CPM-06 · PF/PJ</x:v>
      </x:c>
      <x:c r="D7" s="32" t="n">
        <x:f>SUM('Premissas'!G20:G25)</x:f>
        <x:v>42000000</x:v>
      </x:c>
      <x:c r="E7" s="90" t="n">
        <x:f>D7/'Premissas'!D10</x:f>
        <x:v>0.24</x:v>
      </x:c>
      <x:c r="F7" s="32" t="n">
        <x:f>'Premissas'!D9</x:f>
        <x:v>280000</x:v>
      </x:c>
      <x:c r="G7" s="2"/>
      <x:c r="H7" s="35" t="n">
        <x:f>SUM('Premissas'!J20:J25)</x:f>
        <x:v>7308210000</x:v>
      </x:c>
      <x:c r="I7" s="2"/>
      <x:c r="J7" s="31" t="str">
        <x:v>Mínimo aritmético por rodada ao teto</x:v>
      </x:c>
      <x:c r="K7" s="31"/>
      <x:c r="L7" s="123" t="n">
        <x:f>ROUNDUP('Premissas'!G20/'Premissas'!D9,0)</x:f>
        <x:v>25</x:v>
      </x:c>
      <x:c r="M7" s="31"/>
      <x:c r="N7" s="31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32" customHeight="1">
      <x:c r="A8" s="2"/>
      <x:c r="B8" s="2"/>
      <x:c r="C8" s="2" t="str">
        <x:v>CPM-07 a CPM-12 · PF/PJ</x:v>
      </x:c>
      <x:c r="D8" s="32" t="n">
        <x:f>SUM('Premissas'!G26:G31)</x:f>
        <x:v>42000000</x:v>
      </x:c>
      <x:c r="E8" s="90" t="n">
        <x:f>D8/'Premissas'!D10</x:f>
        <x:v>0.24</x:v>
      </x:c>
      <x:c r="F8" s="32" t="n">
        <x:f>'Premissas'!D9</x:f>
        <x:v>280000</x:v>
      </x:c>
      <x:c r="G8" s="2"/>
      <x:c r="H8" s="35" t="n">
        <x:f>SUM('Premissas'!J26:J31)</x:f>
        <x:v>8931930000</x:v>
      </x:c>
      <x:c r="I8" s="2"/>
      <x:c r="J8" s="124" t="str">
        <x:v>25 grupos podem ocupar a rodada inteira; não são vagas reservadas.</x:v>
      </x:c>
      <x:c r="K8" s="31"/>
      <x:c r="L8" s="31"/>
      <x:c r="M8" s="31"/>
      <x:c r="N8" s="31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Fundador</x:v>
      </x:c>
      <x:c r="D9" s="32" t="n">
        <x:f>'Premissas'!D11</x:f>
        <x:v>91000000</x:v>
      </x:c>
      <x:c r="E9" s="90" t="n">
        <x:f>D9/'Premissas'!D10</x:f>
        <x:v>0.52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6" customHeight="1">
      <x:c r="A11" s="2"/>
      <x:c r="B11" s="2"/>
      <x:c r="C11" s="109" t="str">
        <x:v>Orçamento e captação por subfase</x:v>
      </x:c>
      <x:c r="D11" s="110"/>
      <x:c r="E11" s="110"/>
      <x:c r="F11" s="110"/>
      <x:c r="G11" s="110"/>
      <x:c r="H11" s="110"/>
      <x:c r="I11" s="110"/>
      <x:c r="J11" s="110"/>
      <x:c r="K11" s="110"/>
      <x:c r="L11" s="110"/>
      <x:c r="M11" s="110"/>
      <x:c r="N11" s="110"/>
      <x:c r="O11" s="111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44" customHeight="1">
      <x:c r="A12" s="2"/>
      <x:c r="B12" s="2"/>
      <x:c r="C12" s="28" t="str">
        <x:v>Subfase</x:v>
      </x:c>
      <x:c r="D12" s="29" t="str">
        <x:v>Rodada</x:v>
      </x:c>
      <x:c r="E12" s="29" t="str">
        <x:v>Público</x:v>
      </x:c>
      <x:c r="F12" s="29" t="str">
        <x:v>Encerramento</x:v>
      </x:c>
      <x:c r="G12" s="29" t="str">
        <x:v>Cotas</x:v>
      </x:c>
      <x:c r="H12" s="29" t="str">
        <x:v>USD/cota</x:v>
      </x:c>
      <x:c r="I12" s="29" t="str">
        <x:v>Meta de capital USD</x:v>
      </x:c>
      <x:c r="J12" s="29" t="str">
        <x:v>Orçamento + reserva USD</x:v>
      </x:c>
      <x:c r="K12" s="29" t="str">
        <x:v>Recebimentos USD</x:v>
      </x:c>
      <x:c r="L12" s="29" t="str">
        <x:v>Diferença USD</x:v>
      </x:c>
      <x:c r="M12" s="29" t="str">
        <x:v>Início técnico</x:v>
      </x:c>
      <x:c r="N12" s="29" t="str">
        <x:v>Fim técnico</x:v>
      </x:c>
      <x:c r="O12" s="30" t="str">
        <x:v>Dados de custos</x:v>
      </x:c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7" customHeight="1">
      <x:c r="A13" s="2"/>
      <x:c r="B13" s="2"/>
      <x:c r="C13" s="2" t="str">
        <x:f>'Premissas'!C20</x:f>
        <x:v>F1.1</x:v>
      </x:c>
      <x:c r="D13" s="2" t="str">
        <x:f>'Premissas'!D20</x:f>
        <x:v>CPM-01</x:v>
      </x:c>
      <x:c r="E13" s="2" t="str">
        <x:v>PF/PJ</x:v>
      </x:c>
      <x:c r="F13" s="34" t="n">
        <x:f>'Premissas'!I20</x:f>
        <x:v>46633</x:v>
      </x:c>
      <x:c r="G13" s="87" t="n">
        <x:f>'Premissas'!G20</x:f>
        <x:v>7000000</x:v>
      </x:c>
      <x:c r="H13" s="103" t="n">
        <x:f>'Premissas'!H20</x:f>
        <x:v>159.79</x:v>
      </x:c>
      <x:c r="I13" s="72" t="n">
        <x:f>'M2 F1.1'!D9</x:f>
        <x:v>1118530000</x:v>
      </x:c>
      <x:c r="J13" s="72" t="str">
        <x:f>'M2 F1.1'!D116</x:f>
        <x:v>n.a.</x:v>
      </x:c>
      <x:c r="K13" s="72" t="str">
        <x:f>'M2 F1.1'!D110</x:f>
        <x:v>n.a.</x:v>
      </x:c>
      <x:c r="L13" s="72" t="str">
        <x:f>IF(COUNT(J13:K13)=2,J13-K13,"n.a.")</x:f>
        <x:v>n.a.</x:v>
      </x:c>
      <x:c r="M13" s="34" t="str">
        <x:f>IF(ISNUMBER('M2 F1.1'!H14),'M2 F1.1'!H14,"")</x:f>
      </x:c>
      <x:c r="N13" s="34" t="str">
        <x:f>IF(ISNUMBER('M2 F1.1'!M14),'M2 F1.1'!M14,"")</x:f>
      </x:c>
      <x:c r="O13" s="2" t="str">
        <x:f>'M2 F1.1'!L25</x:f>
        <x:v>Selecionar linhas</x:v>
      </x:c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7" customHeight="1">
      <x:c r="A14" s="2"/>
      <x:c r="B14" s="2"/>
      <x:c r="C14" s="2" t="str">
        <x:f>'Premissas'!C21</x:f>
        <x:v>F1.2</x:v>
      </x:c>
      <x:c r="D14" s="2" t="str">
        <x:f>'Premissas'!D21</x:f>
        <x:v>CPM-02</x:v>
      </x:c>
      <x:c r="E14" s="2" t="str">
        <x:v>PF/PJ</x:v>
      </x:c>
      <x:c r="F14" s="34" t="n">
        <x:f>'Premissas'!I21</x:f>
        <x:v>46843</x:v>
      </x:c>
      <x:c r="G14" s="87" t="n">
        <x:f>'Premissas'!G21</x:f>
        <x:v>7000000</x:v>
      </x:c>
      <x:c r="H14" s="103" t="n">
        <x:f>'Premissas'!H21</x:f>
        <x:v>165.22</x:v>
      </x:c>
      <x:c r="I14" s="72" t="n">
        <x:f>'M2 F1.2'!D9</x:f>
        <x:v>1156540000</x:v>
      </x:c>
      <x:c r="J14" s="72" t="str">
        <x:f>'M2 F1.2'!D116</x:f>
        <x:v>n.a.</x:v>
      </x:c>
      <x:c r="K14" s="72" t="str">
        <x:f>'M2 F1.2'!D110</x:f>
        <x:v>n.a.</x:v>
      </x:c>
      <x:c r="L14" s="72" t="str">
        <x:f>IF(COUNT(J14:K14)=2,J14-K14,"n.a.")</x:f>
        <x:v>n.a.</x:v>
      </x:c>
      <x:c r="M14" s="34" t="str">
        <x:f>IF(ISNUMBER('M2 F1.2'!H14),'M2 F1.2'!H14,"")</x:f>
      </x:c>
      <x:c r="N14" s="34" t="str">
        <x:f>IF(ISNUMBER('M2 F1.2'!M14),'M2 F1.2'!M14,"")</x:f>
      </x:c>
      <x:c r="O14" s="2" t="str">
        <x:f>'M2 F1.2'!L25</x:f>
        <x:v>Selecionar linhas</x:v>
      </x:c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7" customHeight="1">
      <x:c r="A15" s="2"/>
      <x:c r="B15" s="2"/>
      <x:c r="C15" s="2" t="str">
        <x:f>'Premissas'!C22</x:f>
        <x:v>F1.3</x:v>
      </x:c>
      <x:c r="D15" s="2" t="str">
        <x:f>'Premissas'!D22</x:f>
        <x:v>CPM-03</x:v>
      </x:c>
      <x:c r="E15" s="2" t="str">
        <x:v>PF/PJ</x:v>
      </x:c>
      <x:c r="F15" s="34" t="n">
        <x:f>'Premissas'!I22</x:f>
        <x:v>47053</x:v>
      </x:c>
      <x:c r="G15" s="87" t="n">
        <x:f>'Premissas'!G22</x:f>
        <x:v>7000000</x:v>
      </x:c>
      <x:c r="H15" s="103" t="n">
        <x:f>'Premissas'!H22</x:f>
        <x:v>170.84</x:v>
      </x:c>
      <x:c r="I15" s="72" t="n">
        <x:f>'M2 F1.3'!D9</x:f>
        <x:v>1195880000</x:v>
      </x:c>
      <x:c r="J15" s="72" t="str">
        <x:f>'M2 F1.3'!D116</x:f>
        <x:v>n.a.</x:v>
      </x:c>
      <x:c r="K15" s="72" t="str">
        <x:f>'M2 F1.3'!D110</x:f>
        <x:v>n.a.</x:v>
      </x:c>
      <x:c r="L15" s="72" t="str">
        <x:f>IF(COUNT(J15:K15)=2,J15-K15,"n.a.")</x:f>
        <x:v>n.a.</x:v>
      </x:c>
      <x:c r="M15" s="34" t="str">
        <x:f>IF(ISNUMBER('M2 F1.3'!H14),'M2 F1.3'!H14,"")</x:f>
      </x:c>
      <x:c r="N15" s="34" t="str">
        <x:f>IF(ISNUMBER('M2 F1.3'!M14),'M2 F1.3'!M14,"")</x:f>
      </x:c>
      <x:c r="O15" s="2" t="str">
        <x:f>'M2 F1.3'!L25</x:f>
        <x:v>Selecionar linhas</x:v>
      </x:c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7" customHeight="1">
      <x:c r="A16" s="2"/>
      <x:c r="B16" s="2"/>
      <x:c r="C16" s="2" t="str">
        <x:f>'Premissas'!C23</x:f>
        <x:v>F2.1</x:v>
      </x:c>
      <x:c r="D16" s="2" t="str">
        <x:f>'Premissas'!D23</x:f>
        <x:v>CPM-04</x:v>
      </x:c>
      <x:c r="E16" s="2" t="str">
        <x:v>PF/PJ</x:v>
      </x:c>
      <x:c r="F16" s="34" t="n">
        <x:f>'Premissas'!I23</x:f>
        <x:v>47263</x:v>
      </x:c>
      <x:c r="G16" s="87" t="n">
        <x:f>'Premissas'!G23</x:f>
        <x:v>7000000</x:v>
      </x:c>
      <x:c r="H16" s="103" t="n">
        <x:f>'Premissas'!H23</x:f>
        <x:v>176.65</x:v>
      </x:c>
      <x:c r="I16" s="72" t="n">
        <x:f>'M2 F2.1'!D9</x:f>
        <x:v>1236550000</x:v>
      </x:c>
      <x:c r="J16" s="72" t="str">
        <x:f>'M2 F2.1'!D116</x:f>
        <x:v>n.a.</x:v>
      </x:c>
      <x:c r="K16" s="72" t="str">
        <x:f>'M2 F2.1'!D110</x:f>
        <x:v>n.a.</x:v>
      </x:c>
      <x:c r="L16" s="72" t="str">
        <x:f>IF(COUNT(J16:K16)=2,J16-K16,"n.a.")</x:f>
        <x:v>n.a.</x:v>
      </x:c>
      <x:c r="M16" s="34" t="str">
        <x:f>IF(ISNUMBER('M2 F2.1'!H14),'M2 F2.1'!H14,"")</x:f>
      </x:c>
      <x:c r="N16" s="34" t="str">
        <x:f>IF(ISNUMBER('M2 F2.1'!M14),'M2 F2.1'!M14,"")</x:f>
      </x:c>
      <x:c r="O16" s="2" t="str">
        <x:f>'M2 F2.1'!L25</x:f>
        <x:v>Selecionar linhas</x:v>
      </x:c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7" customHeight="1">
      <x:c r="A17" s="2"/>
      <x:c r="B17" s="2"/>
      <x:c r="C17" s="2" t="str">
        <x:f>'Premissas'!C24</x:f>
        <x:v>F2.2</x:v>
      </x:c>
      <x:c r="D17" s="2" t="str">
        <x:f>'Premissas'!D24</x:f>
        <x:v>CPM-05</x:v>
      </x:c>
      <x:c r="E17" s="2" t="str">
        <x:v>PF/PJ</x:v>
      </x:c>
      <x:c r="F17" s="34" t="n">
        <x:f>'Premissas'!I24</x:f>
        <x:v>47473</x:v>
      </x:c>
      <x:c r="G17" s="87" t="n">
        <x:f>'Premissas'!G24</x:f>
        <x:v>7000000</x:v>
      </x:c>
      <x:c r="H17" s="103" t="n">
        <x:f>'Premissas'!H24</x:f>
        <x:v>182.66</x:v>
      </x:c>
      <x:c r="I17" s="72" t="n">
        <x:f>'M2 F2.2'!D9</x:f>
        <x:v>1278620000</x:v>
      </x:c>
      <x:c r="J17" s="72" t="str">
        <x:f>'M2 F2.2'!D116</x:f>
        <x:v>n.a.</x:v>
      </x:c>
      <x:c r="K17" s="72" t="str">
        <x:f>'M2 F2.2'!D110</x:f>
        <x:v>n.a.</x:v>
      </x:c>
      <x:c r="L17" s="72" t="str">
        <x:f>IF(COUNT(J17:K17)=2,J17-K17,"n.a.")</x:f>
        <x:v>n.a.</x:v>
      </x:c>
      <x:c r="M17" s="34" t="str">
        <x:f>IF(ISNUMBER('M2 F2.2'!H14),'M2 F2.2'!H14,"")</x:f>
      </x:c>
      <x:c r="N17" s="34" t="str">
        <x:f>IF(ISNUMBER('M2 F2.2'!M14),'M2 F2.2'!M14,"")</x:f>
      </x:c>
      <x:c r="O17" s="2" t="str">
        <x:f>'M2 F2.2'!L25</x:f>
        <x:v>Selecionar linhas</x:v>
      </x:c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7" customHeight="1">
      <x:c r="A18" s="2"/>
      <x:c r="B18" s="2"/>
      <x:c r="C18" s="2" t="str">
        <x:f>'Premissas'!C25</x:f>
        <x:v>F3.1</x:v>
      </x:c>
      <x:c r="D18" s="2" t="str">
        <x:f>'Premissas'!D25</x:f>
        <x:v>CPM-06</x:v>
      </x:c>
      <x:c r="E18" s="2" t="str">
        <x:v>PF/PJ</x:v>
      </x:c>
      <x:c r="F18" s="34" t="n">
        <x:f>'Premissas'!I25</x:f>
        <x:v>47683</x:v>
      </x:c>
      <x:c r="G18" s="87" t="n">
        <x:f>'Premissas'!G25</x:f>
        <x:v>7000000</x:v>
      </x:c>
      <x:c r="H18" s="103" t="n">
        <x:f>'Premissas'!H25</x:f>
        <x:v>188.87</x:v>
      </x:c>
      <x:c r="I18" s="72" t="n">
        <x:f>'M2 F3.1'!D9</x:f>
        <x:v>1322090000</x:v>
      </x:c>
      <x:c r="J18" s="72" t="str">
        <x:f>'M2 F3.1'!D116</x:f>
        <x:v>n.a.</x:v>
      </x:c>
      <x:c r="K18" s="72" t="str">
        <x:f>'M2 F3.1'!D110</x:f>
        <x:v>n.a.</x:v>
      </x:c>
      <x:c r="L18" s="72" t="str">
        <x:f>IF(COUNT(J18:K18)=2,J18-K18,"n.a.")</x:f>
        <x:v>n.a.</x:v>
      </x:c>
      <x:c r="M18" s="34" t="str">
        <x:f>IF(ISNUMBER('M2 F3.1'!H14),'M2 F3.1'!H14,"")</x:f>
      </x:c>
      <x:c r="N18" s="34" t="str">
        <x:f>IF(ISNUMBER('M2 F3.1'!M14),'M2 F3.1'!M14,"")</x:f>
      </x:c>
      <x:c r="O18" s="2" t="str">
        <x:f>'M2 F3.1'!L25</x:f>
        <x:v>Selecionar linhas</x:v>
      </x:c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7" customHeight="1">
      <x:c r="A19" s="2"/>
      <x:c r="B19" s="2"/>
      <x:c r="C19" s="2" t="str">
        <x:f>'Premissas'!C26</x:f>
        <x:v>F3.2</x:v>
      </x:c>
      <x:c r="D19" s="2" t="str">
        <x:f>'Premissas'!D26</x:f>
        <x:v>CPM-07</x:v>
      </x:c>
      <x:c r="E19" s="2" t="str">
        <x:v>PF/PJ</x:v>
      </x:c>
      <x:c r="F19" s="34" t="n">
        <x:f>'Premissas'!I26</x:f>
        <x:v>47893</x:v>
      </x:c>
      <x:c r="G19" s="87" t="n">
        <x:f>'Premissas'!G26</x:f>
        <x:v>7000000</x:v>
      </x:c>
      <x:c r="H19" s="103" t="n">
        <x:f>'Premissas'!H26</x:f>
        <x:v>195.29</x:v>
      </x:c>
      <x:c r="I19" s="72" t="n">
        <x:f>'M2 F3.2'!D9</x:f>
        <x:v>1367030000</x:v>
      </x:c>
      <x:c r="J19" s="72" t="str">
        <x:f>'M2 F3.2'!D116</x:f>
        <x:v>n.a.</x:v>
      </x:c>
      <x:c r="K19" s="72" t="str">
        <x:f>'M2 F3.2'!D110</x:f>
        <x:v>n.a.</x:v>
      </x:c>
      <x:c r="L19" s="72" t="str">
        <x:f>IF(COUNT(J19:K19)=2,J19-K19,"n.a.")</x:f>
        <x:v>n.a.</x:v>
      </x:c>
      <x:c r="M19" s="34" t="str">
        <x:f>IF(ISNUMBER('M2 F3.2'!H14),'M2 F3.2'!H14,"")</x:f>
      </x:c>
      <x:c r="N19" s="34" t="str">
        <x:f>IF(ISNUMBER('M2 F3.2'!M14),'M2 F3.2'!M14,"")</x:f>
      </x:c>
      <x:c r="O19" s="2" t="str">
        <x:f>'M2 F3.2'!L25</x:f>
        <x:v>Selecionar linhas</x:v>
      </x:c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7" customHeight="1">
      <x:c r="A20" s="2"/>
      <x:c r="B20" s="2"/>
      <x:c r="C20" s="2" t="str">
        <x:f>'Premissas'!C27</x:f>
        <x:v>F3.3</x:v>
      </x:c>
      <x:c r="D20" s="2" t="str">
        <x:f>'Premissas'!D27</x:f>
        <x:v>CPM-08</x:v>
      </x:c>
      <x:c r="E20" s="2" t="str">
        <x:v>PF/PJ</x:v>
      </x:c>
      <x:c r="F20" s="34" t="n">
        <x:f>'Premissas'!I27</x:f>
        <x:v>48103</x:v>
      </x:c>
      <x:c r="G20" s="87" t="n">
        <x:f>'Premissas'!G27</x:f>
        <x:v>7000000</x:v>
      </x:c>
      <x:c r="H20" s="103" t="n">
        <x:f>'Premissas'!H27</x:f>
        <x:v>201.93</x:v>
      </x:c>
      <x:c r="I20" s="72" t="n">
        <x:f>'M2 F3.3'!D9</x:f>
        <x:v>1413510000</x:v>
      </x:c>
      <x:c r="J20" s="72" t="str">
        <x:f>'M2 F3.3'!D116</x:f>
        <x:v>n.a.</x:v>
      </x:c>
      <x:c r="K20" s="72" t="str">
        <x:f>'M2 F3.3'!D110</x:f>
        <x:v>n.a.</x:v>
      </x:c>
      <x:c r="L20" s="72" t="str">
        <x:f>IF(COUNT(J20:K20)=2,J20-K20,"n.a.")</x:f>
        <x:v>n.a.</x:v>
      </x:c>
      <x:c r="M20" s="34" t="str">
        <x:f>IF(ISNUMBER('M2 F3.3'!H14),'M2 F3.3'!H14,"")</x:f>
      </x:c>
      <x:c r="N20" s="34" t="str">
        <x:f>IF(ISNUMBER('M2 F3.3'!M14),'M2 F3.3'!M14,"")</x:f>
      </x:c>
      <x:c r="O20" s="2" t="str">
        <x:f>'M2 F3.3'!L25</x:f>
        <x:v>Selecionar linhas</x:v>
      </x:c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7" customHeight="1">
      <x:c r="A21" s="2"/>
      <x:c r="B21" s="2"/>
      <x:c r="C21" s="2" t="str">
        <x:f>'Premissas'!C28</x:f>
        <x:v>F4.1</x:v>
      </x:c>
      <x:c r="D21" s="2" t="str">
        <x:f>'Premissas'!D28</x:f>
        <x:v>CPM-09</x:v>
      </x:c>
      <x:c r="E21" s="2" t="str">
        <x:v>PF/PJ</x:v>
      </x:c>
      <x:c r="F21" s="34" t="n">
        <x:f>'Premissas'!I28</x:f>
        <x:v>48313</x:v>
      </x:c>
      <x:c r="G21" s="87" t="n">
        <x:f>'Premissas'!G28</x:f>
        <x:v>7000000</x:v>
      </x:c>
      <x:c r="H21" s="103" t="n">
        <x:f>'Premissas'!H28</x:f>
        <x:v>208.8</x:v>
      </x:c>
      <x:c r="I21" s="72" t="n">
        <x:f>'M2 F4.1'!D9</x:f>
        <x:v>1461600000</x:v>
      </x:c>
      <x:c r="J21" s="72" t="str">
        <x:f>'M2 F4.1'!D116</x:f>
        <x:v>n.a.</x:v>
      </x:c>
      <x:c r="K21" s="72" t="str">
        <x:f>'M2 F4.1'!D110</x:f>
        <x:v>n.a.</x:v>
      </x:c>
      <x:c r="L21" s="72" t="str">
        <x:f>IF(COUNT(J21:K21)=2,J21-K21,"n.a.")</x:f>
        <x:v>n.a.</x:v>
      </x:c>
      <x:c r="M21" s="34" t="str">
        <x:f>IF(ISNUMBER('M2 F4.1'!H14),'M2 F4.1'!H14,"")</x:f>
      </x:c>
      <x:c r="N21" s="34" t="str">
        <x:f>IF(ISNUMBER('M2 F4.1'!M14),'M2 F4.1'!M14,"")</x:f>
      </x:c>
      <x:c r="O21" s="2" t="str">
        <x:f>'M2 F4.1'!L25</x:f>
        <x:v>Selecionar linhas</x:v>
      </x:c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7" customHeight="1">
      <x:c r="A22" s="2"/>
      <x:c r="B22" s="2"/>
      <x:c r="C22" s="2" t="str">
        <x:f>'Premissas'!C29</x:f>
        <x:v>F4.2</x:v>
      </x:c>
      <x:c r="D22" s="2" t="str">
        <x:f>'Premissas'!D29</x:f>
        <x:v>CPM-10</x:v>
      </x:c>
      <x:c r="E22" s="2" t="str">
        <x:v>PF/PJ</x:v>
      </x:c>
      <x:c r="F22" s="34" t="n">
        <x:f>'Premissas'!I29</x:f>
        <x:v>48523</x:v>
      </x:c>
      <x:c r="G22" s="87" t="n">
        <x:f>'Premissas'!G29</x:f>
        <x:v>7000000</x:v>
      </x:c>
      <x:c r="H22" s="103" t="n">
        <x:f>'Premissas'!H29</x:f>
        <x:v>215.9</x:v>
      </x:c>
      <x:c r="I22" s="72" t="n">
        <x:f>'M2 F4.2'!D9</x:f>
        <x:v>1511300000</x:v>
      </x:c>
      <x:c r="J22" s="72" t="str">
        <x:f>'M2 F4.2'!D116</x:f>
        <x:v>n.a.</x:v>
      </x:c>
      <x:c r="K22" s="72" t="str">
        <x:f>'M2 F4.2'!D110</x:f>
        <x:v>n.a.</x:v>
      </x:c>
      <x:c r="L22" s="72" t="str">
        <x:f>IF(COUNT(J22:K22)=2,J22-K22,"n.a.")</x:f>
        <x:v>n.a.</x:v>
      </x:c>
      <x:c r="M22" s="34" t="str">
        <x:f>IF(ISNUMBER('M2 F4.2'!H14),'M2 F4.2'!H14,"")</x:f>
      </x:c>
      <x:c r="N22" s="34" t="str">
        <x:f>IF(ISNUMBER('M2 F4.2'!M14),'M2 F4.2'!M14,"")</x:f>
      </x:c>
      <x:c r="O22" s="2" t="str">
        <x:f>'M2 F4.2'!L25</x:f>
        <x:v>Selecionar linhas</x:v>
      </x:c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7" customHeight="1">
      <x:c r="A23" s="2"/>
      <x:c r="B23" s="2"/>
      <x:c r="C23" s="2" t="str">
        <x:f>'Premissas'!C30</x:f>
        <x:v>F4.3</x:v>
      </x:c>
      <x:c r="D23" s="2" t="str">
        <x:f>'Premissas'!D30</x:f>
        <x:v>CPM-11</x:v>
      </x:c>
      <x:c r="E23" s="2" t="str">
        <x:v>PF/PJ</x:v>
      </x:c>
      <x:c r="F23" s="34" t="n">
        <x:f>'Premissas'!I30</x:f>
        <x:v>48733</x:v>
      </x:c>
      <x:c r="G23" s="87" t="n">
        <x:f>'Premissas'!G30</x:f>
        <x:v>7000000</x:v>
      </x:c>
      <x:c r="H23" s="103" t="n">
        <x:f>'Premissas'!H30</x:f>
        <x:v>223.24</x:v>
      </x:c>
      <x:c r="I23" s="72" t="n">
        <x:f>'M2 F4.3'!D9</x:f>
        <x:v>1562680000</x:v>
      </x:c>
      <x:c r="J23" s="72" t="str">
        <x:f>'M2 F4.3'!D116</x:f>
        <x:v>n.a.</x:v>
      </x:c>
      <x:c r="K23" s="72" t="str">
        <x:f>'M2 F4.3'!D110</x:f>
        <x:v>n.a.</x:v>
      </x:c>
      <x:c r="L23" s="72" t="str">
        <x:f>IF(COUNT(J23:K23)=2,J23-K23,"n.a.")</x:f>
        <x:v>n.a.</x:v>
      </x:c>
      <x:c r="M23" s="34" t="str">
        <x:f>IF(ISNUMBER('M2 F4.3'!H14),'M2 F4.3'!H14,"")</x:f>
      </x:c>
      <x:c r="N23" s="34" t="str">
        <x:f>IF(ISNUMBER('M2 F4.3'!M14),'M2 F4.3'!M14,"")</x:f>
      </x:c>
      <x:c r="O23" s="2" t="str">
        <x:f>'M2 F4.3'!L25</x:f>
        <x:v>Selecionar linhas</x:v>
      </x:c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7" customHeight="1">
      <x:c r="A24" s="2"/>
      <x:c r="B24" s="2"/>
      <x:c r="C24" s="2" t="str">
        <x:f>'Premissas'!C31</x:f>
        <x:v>F4.4</x:v>
      </x:c>
      <x:c r="D24" s="2" t="str">
        <x:f>'Premissas'!D31</x:f>
        <x:v>CPM-12</x:v>
      </x:c>
      <x:c r="E24" s="2" t="str">
        <x:v>PF/PJ</x:v>
      </x:c>
      <x:c r="F24" s="34" t="n">
        <x:f>'Premissas'!I31</x:f>
        <x:v>48943</x:v>
      </x:c>
      <x:c r="G24" s="87" t="n">
        <x:f>'Premissas'!G31</x:f>
        <x:v>7000000</x:v>
      </x:c>
      <x:c r="H24" s="103" t="n">
        <x:f>'Premissas'!H31</x:f>
        <x:v>230.83</x:v>
      </x:c>
      <x:c r="I24" s="72" t="n">
        <x:f>'M2 F4.4'!D9</x:f>
        <x:v>1615810000</x:v>
      </x:c>
      <x:c r="J24" s="72" t="str">
        <x:f>'M2 F4.4'!D116</x:f>
        <x:v>n.a.</x:v>
      </x:c>
      <x:c r="K24" s="72" t="str">
        <x:f>'M2 F4.4'!D110</x:f>
        <x:v>n.a.</x:v>
      </x:c>
      <x:c r="L24" s="72" t="str">
        <x:f>IF(COUNT(J24:K24)=2,J24-K24,"n.a.")</x:f>
        <x:v>n.a.</x:v>
      </x:c>
      <x:c r="M24" s="34" t="str">
        <x:f>IF(ISNUMBER('M2 F4.4'!H14),'M2 F4.4'!H14,"")</x:f>
      </x:c>
      <x:c r="N24" s="34" t="str">
        <x:f>IF(ISNUMBER('M2 F4.4'!M14),'M2 F4.4'!M14,"")</x:f>
      </x:c>
      <x:c r="O24" s="2" t="str">
        <x:f>'M2 F4.4'!L25</x:f>
        <x:v>Selecionar linhas</x:v>
      </x:c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7" customHeight="1">
      <x:c r="A25" s="2"/>
      <x:c r="B25" s="2"/>
      <x:c r="C25" s="64" t="str">
        <x:v>Total das subfases</x:v>
      </x:c>
      <x:c r="D25" s="64"/>
      <x:c r="E25" s="64"/>
      <x:c r="F25" s="64"/>
      <x:c r="G25" s="115" t="n">
        <x:f>SUM(G13:G24)</x:f>
        <x:v>84000000</x:v>
      </x:c>
      <x:c r="H25" s="116" t="n">
        <x:f>I25/G25</x:f>
        <x:v>193.335</x:v>
      </x:c>
      <x:c r="I25" s="71" t="n">
        <x:f>SUM(I13:I24)</x:f>
        <x:v>16240140000</x:v>
      </x:c>
      <x:c r="J25" s="71" t="str">
        <x:f>IF(COUNT(J13:J24)=12,SUM(J13:J24),"n.a.")</x:f>
        <x:v>n.a.</x:v>
      </x:c>
      <x:c r="K25" s="71" t="str">
        <x:f>IF(COUNT(K13:K24)=12,SUM(K13:K24),"n.a.")</x:f>
        <x:v>n.a.</x:v>
      </x:c>
      <x:c r="L25" s="71" t="str">
        <x:f>IF(COUNT(J25:K25)=2,J25-K25,"n.a.")</x:f>
        <x:v>n.a.</x:v>
      </x:c>
      <x:c r="M25" s="64"/>
      <x:c r="N25" s="64"/>
      <x:c r="O25" s="64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75"/>
      <x:c r="H26" s="75"/>
      <x:c r="I26" s="72"/>
      <x:c r="J26" s="72"/>
      <x:c r="K26" s="72"/>
      <x:c r="L26" s="7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108" t="str">
        <x:v>Diferença = orçamento com reserva menos recebimentos planejados. Preço no total = média ponderada das cotas.</x:v>
      </x:c>
      <x:c r="D27" s="2"/>
      <x:c r="E27" s="2"/>
      <x:c r="F27" s="2"/>
      <x:c r="G27" s="75"/>
      <x:c r="H27" s="75"/>
      <x:c r="I27" s="72"/>
      <x:c r="J27" s="72"/>
      <x:c r="K27" s="72"/>
      <x:c r="L27" s="7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2" customHeight="1">
      <x:c r="A28" s="2"/>
      <x:c r="B28" s="2"/>
      <x:c r="C28" s="2" t="str">
        <x:v>Custos comuns</x:v>
      </x:c>
      <x:c r="D28" s="2"/>
      <x:c r="E28" s="2"/>
      <x:c r="F28" s="2"/>
      <x:c r="G28" s="75"/>
      <x:c r="H28" s="75"/>
      <x:c r="I28" s="72"/>
      <x:c r="J28" s="72" t="str">
        <x:f>'Custos comuns'!D116</x:f>
        <x:v>n.a.</x:v>
      </x:c>
      <x:c r="K28" s="72"/>
      <x:c r="L28" s="72"/>
      <x:c r="M28" s="2"/>
      <x:c r="N28" s="2"/>
      <x:c r="O28" s="2" t="str">
        <x:f>'Custos comuns'!L25</x:f>
        <x:v>Selecionar linhas</x:v>
      </x:c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/>
      <x:c r="D29" s="2"/>
      <x:c r="E29" s="2"/>
      <x:c r="F29" s="2"/>
      <x:c r="G29" s="75"/>
      <x:c r="H29" s="75"/>
      <x:c r="I29" s="72"/>
      <x:c r="J29" s="72"/>
      <x:c r="K29" s="72"/>
      <x:c r="L29" s="7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7" customHeight="1">
      <x:c r="A30" s="2"/>
      <x:c r="B30" s="2"/>
      <x:c r="C30" s="64" t="str">
        <x:v>Programa completo</x:v>
      </x:c>
      <x:c r="D30" s="64"/>
      <x:c r="E30" s="64"/>
      <x:c r="F30" s="64"/>
      <x:c r="G30" s="117"/>
      <x:c r="H30" s="117"/>
      <x:c r="I30" s="71"/>
      <x:c r="J30" s="71" t="str">
        <x:f>IF(COUNT(J25,J28)=2,SUM(J25,J28),"n.a.")</x:f>
        <x:v>n.a.</x:v>
      </x:c>
      <x:c r="K30" s="71" t="str">
        <x:f>K25</x:f>
        <x:v>n.a.</x:v>
      </x:c>
      <x:c r="L30" s="71" t="str">
        <x:f>IF(COUNT(J30:K30)=2,J30-K30,"n.a.")</x:f>
        <x:v>n.a.</x:v>
      </x:c>
      <x:c r="M30" s="64"/>
      <x:c r="N30" s="64"/>
      <x:c r="O30" s="64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 t="str">
        <x:v>Orçamentos calculados</x:v>
      </x:c>
      <x:c r="D32" s="2" t="n">
        <x:f>COUNT(J13:J24)</x:f>
        <x:v>0</x:v>
      </x:c>
      <x:c r="E32" s="2" t="str">
        <x:v>de 12</x:v>
      </x:c>
      <x:c r="F32" s="2"/>
      <x:c r="G32" s="2"/>
      <x:c r="H32" s="2" t="str">
        <x:v>Captações planejadas</x:v>
      </x:c>
      <x:c r="I32" s="2"/>
      <x:c r="J32" s="2"/>
      <x:c r="K32" s="2" t="n">
        <x:f>COUNT(K13:K24)</x:f>
        <x:v>0</x:v>
      </x:c>
      <x:c r="L32" s="2" t="str">
        <x:v>de 12</x:v>
      </x:c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Arranque do programa + reserva</x:v>
      </x:c>
      <x:c r="D33" s="72" t="str">
        <x:f>IF(COUNT('M2 F1.1'!D120,'Custos comuns'!D120)=2,SUM('M2 F1.1'!D120,'Custos comuns'!D120),"n.a.")</x:f>
        <x:v>n.a.</x:v>
      </x:c>
      <x:c r="E33" s="2"/>
      <x:c r="F33" s="2"/>
      <x:c r="G33" s="2"/>
      <x:c r="H33" s="2" t="str">
        <x:v>Meta do arranque</x:v>
      </x:c>
      <x:c r="I33" s="2"/>
      <x:c r="J33" s="2"/>
      <x:c r="K33" s="72" t="str">
        <x:f>IF(ISNUMBER('M2 F1.1'!H25),'M2 F1.1'!H25,"n.a.")</x:f>
        <x:v>n.a.</x:v>
      </x:c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108" t="str">
        <x:v>A contratação depende dos recursos efetivamente disponíveis na rodada, dos marcos técnicos e do enquadramento. Não há bloco reservado por público.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6" customHeight="1">
      <x:c r="A36" s="2"/>
      <x:c r="B36" s="2"/>
      <x:c r="C36" s="109" t="str">
        <x:v>Calendário mensal de caixa (USD)</x:v>
      </x:c>
      <x:c r="D36" s="110"/>
      <x:c r="E36" s="110"/>
      <x:c r="F36" s="110"/>
      <x:c r="G36" s="110"/>
      <x:c r="H36" s="110"/>
      <x:c r="I36" s="110"/>
      <x:c r="J36" s="110"/>
      <x:c r="K36" s="110"/>
      <x:c r="L36" s="110"/>
      <x:c r="M36" s="110"/>
      <x:c r="N36" s="110"/>
      <x:c r="O36" s="111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34" customHeight="1">
      <x:c r="A37" s="2"/>
      <x:c r="B37" s="2"/>
      <x:c r="C37" s="28" t="str">
        <x:v>Conta</x:v>
      </x:c>
      <x:c r="D37" s="29" t="str">
        <x:v>Total / saldo final</x:v>
      </x:c>
      <x:c r="E37" s="41" t="n">
        <x:f>'Premissas'!E36</x:f>
        <x:v>46388</x:v>
      </x:c>
      <x:c r="F37" s="41" t="n">
        <x:f>'Premissas'!F36</x:f>
        <x:v>46419</x:v>
      </x:c>
      <x:c r="G37" s="41" t="n">
        <x:f>'Premissas'!G36</x:f>
        <x:v>46447</x:v>
      </x:c>
      <x:c r="H37" s="41" t="n">
        <x:f>'Premissas'!H36</x:f>
        <x:v>46478</x:v>
      </x:c>
      <x:c r="I37" s="41" t="n">
        <x:f>'Premissas'!I36</x:f>
        <x:v>46508</x:v>
      </x:c>
      <x:c r="J37" s="41" t="n">
        <x:f>'Premissas'!J36</x:f>
        <x:v>46539</x:v>
      </x:c>
      <x:c r="K37" s="41" t="n">
        <x:f>'Premissas'!K36</x:f>
        <x:v>46569</x:v>
      </x:c>
      <x:c r="L37" s="41" t="n">
        <x:f>'Premissas'!L36</x:f>
        <x:v>46600</x:v>
      </x:c>
      <x:c r="M37" s="41" t="n">
        <x:f>'Premissas'!M36</x:f>
        <x:v>46631</x:v>
      </x:c>
      <x:c r="N37" s="41" t="n">
        <x:f>'Premissas'!N36</x:f>
        <x:v>46661</x:v>
      </x:c>
      <x:c r="O37" s="41" t="n">
        <x:f>'Premissas'!O36</x:f>
        <x:v>46692</x:v>
      </x:c>
      <x:c r="P37" s="41" t="n">
        <x:f>'Premissas'!P36</x:f>
        <x:v>46722</x:v>
      </x:c>
      <x:c r="Q37" s="41" t="n">
        <x:f>'Premissas'!Q36</x:f>
        <x:v>46753</x:v>
      </x:c>
      <x:c r="R37" s="41" t="n">
        <x:f>'Premissas'!R36</x:f>
        <x:v>46784</x:v>
      </x:c>
      <x:c r="S37" s="41" t="n">
        <x:f>'Premissas'!S36</x:f>
        <x:v>46813</x:v>
      </x:c>
      <x:c r="T37" s="41" t="n">
        <x:f>'Premissas'!T36</x:f>
        <x:v>46844</x:v>
      </x:c>
      <x:c r="U37" s="41" t="n">
        <x:f>'Premissas'!U36</x:f>
        <x:v>46874</x:v>
      </x:c>
      <x:c r="V37" s="41" t="n">
        <x:f>'Premissas'!V36</x:f>
        <x:v>46905</x:v>
      </x:c>
      <x:c r="W37" s="41" t="n">
        <x:f>'Premissas'!W36</x:f>
        <x:v>46935</x:v>
      </x:c>
      <x:c r="X37" s="41" t="n">
        <x:f>'Premissas'!X36</x:f>
        <x:v>46966</x:v>
      </x:c>
      <x:c r="Y37" s="41" t="n">
        <x:f>'Premissas'!Y36</x:f>
        <x:v>46997</x:v>
      </x:c>
      <x:c r="Z37" s="41" t="n">
        <x:f>'Premissas'!Z36</x:f>
        <x:v>47027</x:v>
      </x:c>
      <x:c r="AA37" s="41" t="n">
        <x:f>'Premissas'!AA36</x:f>
        <x:v>47058</x:v>
      </x:c>
      <x:c r="AB37" s="41" t="n">
        <x:f>'Premissas'!AB36</x:f>
        <x:v>47088</x:v>
      </x:c>
      <x:c r="AC37" s="41" t="n">
        <x:f>'Premissas'!AC36</x:f>
        <x:v>47119</x:v>
      </x:c>
      <x:c r="AD37" s="41" t="n">
        <x:f>'Premissas'!AD36</x:f>
        <x:v>47150</x:v>
      </x:c>
      <x:c r="AE37" s="41" t="n">
        <x:f>'Premissas'!AE36</x:f>
        <x:v>47178</x:v>
      </x:c>
      <x:c r="AF37" s="41" t="n">
        <x:f>'Premissas'!AF36</x:f>
        <x:v>47209</x:v>
      </x:c>
      <x:c r="AG37" s="41" t="n">
        <x:f>'Premissas'!AG36</x:f>
        <x:v>47239</x:v>
      </x:c>
      <x:c r="AH37" s="41" t="n">
        <x:f>'Premissas'!AH36</x:f>
        <x:v>47270</x:v>
      </x:c>
      <x:c r="AI37" s="41" t="n">
        <x:f>'Premissas'!AI36</x:f>
        <x:v>47300</x:v>
      </x:c>
      <x:c r="AJ37" s="41" t="n">
        <x:f>'Premissas'!AJ36</x:f>
        <x:v>47331</x:v>
      </x:c>
      <x:c r="AK37" s="41" t="n">
        <x:f>'Premissas'!AK36</x:f>
        <x:v>47362</x:v>
      </x:c>
      <x:c r="AL37" s="41" t="n">
        <x:f>'Premissas'!AL36</x:f>
        <x:v>47392</x:v>
      </x:c>
      <x:c r="AM37" s="41" t="n">
        <x:f>'Premissas'!AM36</x:f>
        <x:v>47423</x:v>
      </x:c>
      <x:c r="AN37" s="41" t="n">
        <x:f>'Premissas'!AN36</x:f>
        <x:v>47453</x:v>
      </x:c>
      <x:c r="AO37" s="41" t="n">
        <x:f>'Premissas'!AO36</x:f>
        <x:v>47484</x:v>
      </x:c>
      <x:c r="AP37" s="41" t="n">
        <x:f>'Premissas'!AP36</x:f>
        <x:v>47515</x:v>
      </x:c>
      <x:c r="AQ37" s="41" t="n">
        <x:f>'Premissas'!AQ36</x:f>
        <x:v>47543</x:v>
      </x:c>
      <x:c r="AR37" s="41" t="n">
        <x:f>'Premissas'!AR36</x:f>
        <x:v>47574</x:v>
      </x:c>
      <x:c r="AS37" s="41" t="n">
        <x:f>'Premissas'!AS36</x:f>
        <x:v>47604</x:v>
      </x:c>
      <x:c r="AT37" s="41" t="n">
        <x:f>'Premissas'!AT36</x:f>
        <x:v>47635</x:v>
      </x:c>
      <x:c r="AU37" s="41" t="n">
        <x:f>'Premissas'!AU36</x:f>
        <x:v>47665</x:v>
      </x:c>
      <x:c r="AV37" s="41" t="n">
        <x:f>'Premissas'!AV36</x:f>
        <x:v>47696</x:v>
      </x:c>
      <x:c r="AW37" s="41" t="n">
        <x:f>'Premissas'!AW36</x:f>
        <x:v>47727</x:v>
      </x:c>
      <x:c r="AX37" s="41" t="n">
        <x:f>'Premissas'!AX36</x:f>
        <x:v>47757</x:v>
      </x:c>
      <x:c r="AY37" s="41" t="n">
        <x:f>'Premissas'!AY36</x:f>
        <x:v>47788</x:v>
      </x:c>
      <x:c r="AZ37" s="41" t="n">
        <x:f>'Premissas'!AZ36</x:f>
        <x:v>47818</x:v>
      </x:c>
      <x:c r="BA37" s="41" t="n">
        <x:f>'Premissas'!BA36</x:f>
        <x:v>47849</x:v>
      </x:c>
      <x:c r="BB37" s="41" t="n">
        <x:f>'Premissas'!BB36</x:f>
        <x:v>47880</x:v>
      </x:c>
      <x:c r="BC37" s="41" t="n">
        <x:f>'Premissas'!BC36</x:f>
        <x:v>47908</x:v>
      </x:c>
      <x:c r="BD37" s="41" t="n">
        <x:f>'Premissas'!BD36</x:f>
        <x:v>47939</x:v>
      </x:c>
      <x:c r="BE37" s="41" t="n">
        <x:f>'Premissas'!BE36</x:f>
        <x:v>47969</x:v>
      </x:c>
      <x:c r="BF37" s="41" t="n">
        <x:f>'Premissas'!BF36</x:f>
        <x:v>48000</x:v>
      </x:c>
      <x:c r="BG37" s="41" t="n">
        <x:f>'Premissas'!BG36</x:f>
        <x:v>48030</x:v>
      </x:c>
      <x:c r="BH37" s="41" t="n">
        <x:f>'Premissas'!BH36</x:f>
        <x:v>48061</x:v>
      </x:c>
      <x:c r="BI37" s="41" t="n">
        <x:f>'Premissas'!BI36</x:f>
        <x:v>48092</x:v>
      </x:c>
      <x:c r="BJ37" s="41" t="n">
        <x:f>'Premissas'!BJ36</x:f>
        <x:v>48122</x:v>
      </x:c>
      <x:c r="BK37" s="41" t="n">
        <x:f>'Premissas'!BK36</x:f>
        <x:v>48153</x:v>
      </x:c>
      <x:c r="BL37" s="41" t="n">
        <x:f>'Premissas'!BL36</x:f>
        <x:v>48183</x:v>
      </x:c>
      <x:c r="BM37" s="41" t="n">
        <x:f>'Premissas'!BM36</x:f>
        <x:v>48214</x:v>
      </x:c>
      <x:c r="BN37" s="41" t="n">
        <x:f>'Premissas'!BN36</x:f>
        <x:v>48245</x:v>
      </x:c>
      <x:c r="BO37" s="41" t="n">
        <x:f>'Premissas'!BO36</x:f>
        <x:v>48274</x:v>
      </x:c>
      <x:c r="BP37" s="41" t="n">
        <x:f>'Premissas'!BP36</x:f>
        <x:v>48305</x:v>
      </x:c>
      <x:c r="BQ37" s="41" t="n">
        <x:f>'Premissas'!BQ36</x:f>
        <x:v>48335</x:v>
      </x:c>
      <x:c r="BR37" s="41" t="n">
        <x:f>'Premissas'!BR36</x:f>
        <x:v>48366</x:v>
      </x:c>
      <x:c r="BS37" s="41" t="n">
        <x:f>'Premissas'!BS36</x:f>
        <x:v>48396</x:v>
      </x:c>
      <x:c r="BT37" s="41" t="n">
        <x:f>'Premissas'!BT36</x:f>
        <x:v>48427</x:v>
      </x:c>
      <x:c r="BU37" s="41" t="n">
        <x:f>'Premissas'!BU36</x:f>
        <x:v>48458</x:v>
      </x:c>
      <x:c r="BV37" s="41" t="n">
        <x:f>'Premissas'!BV36</x:f>
        <x:v>48488</x:v>
      </x:c>
      <x:c r="BW37" s="41" t="n">
        <x:f>'Premissas'!BW36</x:f>
        <x:v>48519</x:v>
      </x:c>
      <x:c r="BX37" s="41" t="n">
        <x:f>'Premissas'!BX36</x:f>
        <x:v>48549</x:v>
      </x:c>
      <x:c r="BY37" s="41" t="n">
        <x:f>'Premissas'!BY36</x:f>
        <x:v>48580</x:v>
      </x:c>
      <x:c r="BZ37" s="41" t="n">
        <x:f>'Premissas'!BZ36</x:f>
        <x:v>48611</x:v>
      </x:c>
      <x:c r="CA37" s="41" t="n">
        <x:f>'Premissas'!CA36</x:f>
        <x:v>48639</x:v>
      </x:c>
      <x:c r="CB37" s="41" t="n">
        <x:f>'Premissas'!CB36</x:f>
        <x:v>48670</x:v>
      </x:c>
      <x:c r="CC37" s="41" t="n">
        <x:f>'Premissas'!CC36</x:f>
        <x:v>48700</x:v>
      </x:c>
      <x:c r="CD37" s="41" t="n">
        <x:f>'Premissas'!CD36</x:f>
        <x:v>48731</x:v>
      </x:c>
      <x:c r="CE37" s="41" t="n">
        <x:f>'Premissas'!CE36</x:f>
        <x:v>48761</x:v>
      </x:c>
      <x:c r="CF37" s="41" t="n">
        <x:f>'Premissas'!CF36</x:f>
        <x:v>48792</x:v>
      </x:c>
      <x:c r="CG37" s="41" t="n">
        <x:f>'Premissas'!CG36</x:f>
        <x:v>48823</x:v>
      </x:c>
      <x:c r="CH37" s="41" t="n">
        <x:f>'Premissas'!CH36</x:f>
        <x:v>48853</x:v>
      </x:c>
      <x:c r="CI37" s="41" t="n">
        <x:f>'Premissas'!CI36</x:f>
        <x:v>48884</x:v>
      </x:c>
      <x:c r="CJ37" s="42" t="n">
        <x:f>'Premissas'!CJ36</x:f>
        <x:v>48914</x:v>
      </x:c>
    </x:row>
    <x:row r="38" ht="22" customHeight="1">
      <x:c r="A38" s="2"/>
      <x:c r="B38" s="2"/>
      <x:c r="C38" s="2" t="str">
        <x:v>Caixa inicial</x:v>
      </x:c>
      <x:c r="D38" s="72" t="str">
        <x:f>E38</x:f>
        <x:v>n.a.</x:v>
      </x:c>
      <x:c r="E38" s="72" t="str">
        <x:f>IF(ISNUMBER('Premissas'!D8),'Premissas'!D8,"n.a.")</x:f>
        <x:v>n.a.</x:v>
      </x:c>
      <x:c r="F38" s="72" t="str">
        <x:f>E43</x:f>
        <x:v>n.a.</x:v>
      </x:c>
      <x:c r="G38" s="72" t="str">
        <x:f>F43</x:f>
        <x:v>n.a.</x:v>
      </x:c>
      <x:c r="H38" s="72" t="str">
        <x:f>G43</x:f>
        <x:v>n.a.</x:v>
      </x:c>
      <x:c r="I38" s="72" t="str">
        <x:f>H43</x:f>
        <x:v>n.a.</x:v>
      </x:c>
      <x:c r="J38" s="72" t="str">
        <x:f>I43</x:f>
        <x:v>n.a.</x:v>
      </x:c>
      <x:c r="K38" s="72" t="str">
        <x:f>J43</x:f>
        <x:v>n.a.</x:v>
      </x:c>
      <x:c r="L38" s="72" t="str">
        <x:f>K43</x:f>
        <x:v>n.a.</x:v>
      </x:c>
      <x:c r="M38" s="72" t="str">
        <x:f>L43</x:f>
        <x:v>n.a.</x:v>
      </x:c>
      <x:c r="N38" s="72" t="str">
        <x:f>M43</x:f>
        <x:v>n.a.</x:v>
      </x:c>
      <x:c r="O38" s="72" t="str">
        <x:f>N43</x:f>
        <x:v>n.a.</x:v>
      </x:c>
      <x:c r="P38" s="72" t="str">
        <x:f>O43</x:f>
        <x:v>n.a.</x:v>
      </x:c>
      <x:c r="Q38" s="72" t="str">
        <x:f>P43</x:f>
        <x:v>n.a.</x:v>
      </x:c>
      <x:c r="R38" s="72" t="str">
        <x:f>Q43</x:f>
        <x:v>n.a.</x:v>
      </x:c>
      <x:c r="S38" s="72" t="str">
        <x:f>R43</x:f>
        <x:v>n.a.</x:v>
      </x:c>
      <x:c r="T38" s="72" t="str">
        <x:f>S43</x:f>
        <x:v>n.a.</x:v>
      </x:c>
      <x:c r="U38" s="72" t="str">
        <x:f>T43</x:f>
        <x:v>n.a.</x:v>
      </x:c>
      <x:c r="V38" s="72" t="str">
        <x:f>U43</x:f>
        <x:v>n.a.</x:v>
      </x:c>
      <x:c r="W38" s="72" t="str">
        <x:f>V43</x:f>
        <x:v>n.a.</x:v>
      </x:c>
      <x:c r="X38" s="72" t="str">
        <x:f>W43</x:f>
        <x:v>n.a.</x:v>
      </x:c>
      <x:c r="Y38" s="72" t="str">
        <x:f>X43</x:f>
        <x:v>n.a.</x:v>
      </x:c>
      <x:c r="Z38" s="72" t="str">
        <x:f>Y43</x:f>
        <x:v>n.a.</x:v>
      </x:c>
      <x:c r="AA38" s="72" t="str">
        <x:f>Z43</x:f>
        <x:v>n.a.</x:v>
      </x:c>
      <x:c r="AB38" s="72" t="str">
        <x:f>AA43</x:f>
        <x:v>n.a.</x:v>
      </x:c>
      <x:c r="AC38" s="72" t="str">
        <x:f>AB43</x:f>
        <x:v>n.a.</x:v>
      </x:c>
      <x:c r="AD38" s="72" t="str">
        <x:f>AC43</x:f>
        <x:v>n.a.</x:v>
      </x:c>
      <x:c r="AE38" s="72" t="str">
        <x:f>AD43</x:f>
        <x:v>n.a.</x:v>
      </x:c>
      <x:c r="AF38" s="72" t="str">
        <x:f>AE43</x:f>
        <x:v>n.a.</x:v>
      </x:c>
      <x:c r="AG38" s="72" t="str">
        <x:f>AF43</x:f>
        <x:v>n.a.</x:v>
      </x:c>
      <x:c r="AH38" s="72" t="str">
        <x:f>AG43</x:f>
        <x:v>n.a.</x:v>
      </x:c>
      <x:c r="AI38" s="72" t="str">
        <x:f>AH43</x:f>
        <x:v>n.a.</x:v>
      </x:c>
      <x:c r="AJ38" s="72" t="str">
        <x:f>AI43</x:f>
        <x:v>n.a.</x:v>
      </x:c>
      <x:c r="AK38" s="72" t="str">
        <x:f>AJ43</x:f>
        <x:v>n.a.</x:v>
      </x:c>
      <x:c r="AL38" s="72" t="str">
        <x:f>AK43</x:f>
        <x:v>n.a.</x:v>
      </x:c>
      <x:c r="AM38" s="72" t="str">
        <x:f>AL43</x:f>
        <x:v>n.a.</x:v>
      </x:c>
      <x:c r="AN38" s="72" t="str">
        <x:f>AM43</x:f>
        <x:v>n.a.</x:v>
      </x:c>
      <x:c r="AO38" s="72" t="str">
        <x:f>AN43</x:f>
        <x:v>n.a.</x:v>
      </x:c>
      <x:c r="AP38" s="72" t="str">
        <x:f>AO43</x:f>
        <x:v>n.a.</x:v>
      </x:c>
      <x:c r="AQ38" s="72" t="str">
        <x:f>AP43</x:f>
        <x:v>n.a.</x:v>
      </x:c>
      <x:c r="AR38" s="72" t="str">
        <x:f>AQ43</x:f>
        <x:v>n.a.</x:v>
      </x:c>
      <x:c r="AS38" s="72" t="str">
        <x:f>AR43</x:f>
        <x:v>n.a.</x:v>
      </x:c>
      <x:c r="AT38" s="72" t="str">
        <x:f>AS43</x:f>
        <x:v>n.a.</x:v>
      </x:c>
      <x:c r="AU38" s="72" t="str">
        <x:f>AT43</x:f>
        <x:v>n.a.</x:v>
      </x:c>
      <x:c r="AV38" s="72" t="str">
        <x:f>AU43</x:f>
        <x:v>n.a.</x:v>
      </x:c>
      <x:c r="AW38" s="72" t="str">
        <x:f>AV43</x:f>
        <x:v>n.a.</x:v>
      </x:c>
      <x:c r="AX38" s="72" t="str">
        <x:f>AW43</x:f>
        <x:v>n.a.</x:v>
      </x:c>
      <x:c r="AY38" s="72" t="str">
        <x:f>AX43</x:f>
        <x:v>n.a.</x:v>
      </x:c>
      <x:c r="AZ38" s="72" t="str">
        <x:f>AY43</x:f>
        <x:v>n.a.</x:v>
      </x:c>
      <x:c r="BA38" s="72" t="str">
        <x:f>AZ43</x:f>
        <x:v>n.a.</x:v>
      </x:c>
      <x:c r="BB38" s="72" t="str">
        <x:f>BA43</x:f>
        <x:v>n.a.</x:v>
      </x:c>
      <x:c r="BC38" s="72" t="str">
        <x:f>BB43</x:f>
        <x:v>n.a.</x:v>
      </x:c>
      <x:c r="BD38" s="72" t="str">
        <x:f>BC43</x:f>
        <x:v>n.a.</x:v>
      </x:c>
      <x:c r="BE38" s="72" t="str">
        <x:f>BD43</x:f>
        <x:v>n.a.</x:v>
      </x:c>
      <x:c r="BF38" s="72" t="str">
        <x:f>BE43</x:f>
        <x:v>n.a.</x:v>
      </x:c>
      <x:c r="BG38" s="72" t="str">
        <x:f>BF43</x:f>
        <x:v>n.a.</x:v>
      </x:c>
      <x:c r="BH38" s="72" t="str">
        <x:f>BG43</x:f>
        <x:v>n.a.</x:v>
      </x:c>
      <x:c r="BI38" s="72" t="str">
        <x:f>BH43</x:f>
        <x:v>n.a.</x:v>
      </x:c>
      <x:c r="BJ38" s="72" t="str">
        <x:f>BI43</x:f>
        <x:v>n.a.</x:v>
      </x:c>
      <x:c r="BK38" s="72" t="str">
        <x:f>BJ43</x:f>
        <x:v>n.a.</x:v>
      </x:c>
      <x:c r="BL38" s="72" t="str">
        <x:f>BK43</x:f>
        <x:v>n.a.</x:v>
      </x:c>
      <x:c r="BM38" s="72" t="str">
        <x:f>BL43</x:f>
        <x:v>n.a.</x:v>
      </x:c>
      <x:c r="BN38" s="72" t="str">
        <x:f>BM43</x:f>
        <x:v>n.a.</x:v>
      </x:c>
      <x:c r="BO38" s="72" t="str">
        <x:f>BN43</x:f>
        <x:v>n.a.</x:v>
      </x:c>
      <x:c r="BP38" s="72" t="str">
        <x:f>BO43</x:f>
        <x:v>n.a.</x:v>
      </x:c>
      <x:c r="BQ38" s="72" t="str">
        <x:f>BP43</x:f>
        <x:v>n.a.</x:v>
      </x:c>
      <x:c r="BR38" s="72" t="str">
        <x:f>BQ43</x:f>
        <x:v>n.a.</x:v>
      </x:c>
      <x:c r="BS38" s="72" t="str">
        <x:f>BR43</x:f>
        <x:v>n.a.</x:v>
      </x:c>
      <x:c r="BT38" s="72" t="str">
        <x:f>BS43</x:f>
        <x:v>n.a.</x:v>
      </x:c>
      <x:c r="BU38" s="72" t="str">
        <x:f>BT43</x:f>
        <x:v>n.a.</x:v>
      </x:c>
      <x:c r="BV38" s="72" t="str">
        <x:f>BU43</x:f>
        <x:v>n.a.</x:v>
      </x:c>
      <x:c r="BW38" s="72" t="str">
        <x:f>BV43</x:f>
        <x:v>n.a.</x:v>
      </x:c>
      <x:c r="BX38" s="72" t="str">
        <x:f>BW43</x:f>
        <x:v>n.a.</x:v>
      </x:c>
      <x:c r="BY38" s="72" t="str">
        <x:f>BX43</x:f>
        <x:v>n.a.</x:v>
      </x:c>
      <x:c r="BZ38" s="72" t="str">
        <x:f>BY43</x:f>
        <x:v>n.a.</x:v>
      </x:c>
      <x:c r="CA38" s="72" t="str">
        <x:f>BZ43</x:f>
        <x:v>n.a.</x:v>
      </x:c>
      <x:c r="CB38" s="72" t="str">
        <x:f>CA43</x:f>
        <x:v>n.a.</x:v>
      </x:c>
      <x:c r="CC38" s="72" t="str">
        <x:f>CB43</x:f>
        <x:v>n.a.</x:v>
      </x:c>
      <x:c r="CD38" s="72" t="str">
        <x:f>CC43</x:f>
        <x:v>n.a.</x:v>
      </x:c>
      <x:c r="CE38" s="72" t="str">
        <x:f>CD43</x:f>
        <x:v>n.a.</x:v>
      </x:c>
      <x:c r="CF38" s="72" t="str">
        <x:f>CE43</x:f>
        <x:v>n.a.</x:v>
      </x:c>
      <x:c r="CG38" s="72" t="str">
        <x:f>CF43</x:f>
        <x:v>n.a.</x:v>
      </x:c>
      <x:c r="CH38" s="72" t="str">
        <x:f>CG43</x:f>
        <x:v>n.a.</x:v>
      </x:c>
      <x:c r="CI38" s="72" t="str">
        <x:f>CH43</x:f>
        <x:v>n.a.</x:v>
      </x:c>
      <x:c r="CJ38" s="72" t="str">
        <x:f>CI43</x:f>
        <x:v>n.a.</x:v>
      </x:c>
    </x:row>
    <x:row r="39" ht="22" customHeight="1">
      <x:c r="A39" s="2"/>
      <x:c r="B39" s="2"/>
      <x:c r="C39" s="2" t="str">
        <x:v>Recebimentos de capital</x:v>
      </x:c>
      <x:c r="D39" s="72" t="str">
        <x:f>IF(COUNT(E39:CJ39)=84,SUM(E39:CJ39),"n.a.")</x:f>
        <x:v>n.a.</x:v>
      </x:c>
      <x:c r="E39" s="72" t="str">
        <x:f>IF(COUNT('M2 F1.1'!$D$110,'M2 F1.2'!$D$110,'M2 F1.3'!$D$110,'M2 F2.1'!$D$110,'M2 F2.2'!$D$110,'M2 F3.1'!$D$110,'M2 F3.2'!$D$110,'M2 F3.3'!$D$110,'M2 F4.1'!$D$110,'M2 F4.2'!$D$110,'M2 F4.3'!$D$110,'M2 F4.4'!$D$110)=12,SUM('M2 F1.1'!E110,'M2 F1.2'!E110,'M2 F1.3'!E110,'M2 F2.1'!E110,'M2 F2.2'!E110,'M2 F3.1'!E110,'M2 F3.2'!E110,'M2 F3.3'!E110,'M2 F4.1'!E110,'M2 F4.2'!E110,'M2 F4.3'!E110,'M2 F4.4'!E110),"n.a.")</x:f>
        <x:v>n.a.</x:v>
      </x:c>
      <x:c r="F39" s="72" t="str">
        <x:f>IF(COUNT('M2 F1.1'!$D$110,'M2 F1.2'!$D$110,'M2 F1.3'!$D$110,'M2 F2.1'!$D$110,'M2 F2.2'!$D$110,'M2 F3.1'!$D$110,'M2 F3.2'!$D$110,'M2 F3.3'!$D$110,'M2 F4.1'!$D$110,'M2 F4.2'!$D$110,'M2 F4.3'!$D$110,'M2 F4.4'!$D$110)=12,SUM('M2 F1.1'!F110,'M2 F1.2'!F110,'M2 F1.3'!F110,'M2 F2.1'!F110,'M2 F2.2'!F110,'M2 F3.1'!F110,'M2 F3.2'!F110,'M2 F3.3'!F110,'M2 F4.1'!F110,'M2 F4.2'!F110,'M2 F4.3'!F110,'M2 F4.4'!F110),"n.a.")</x:f>
        <x:v>n.a.</x:v>
      </x:c>
      <x:c r="G39" s="72" t="str">
        <x:f>IF(COUNT('M2 F1.1'!$D$110,'M2 F1.2'!$D$110,'M2 F1.3'!$D$110,'M2 F2.1'!$D$110,'M2 F2.2'!$D$110,'M2 F3.1'!$D$110,'M2 F3.2'!$D$110,'M2 F3.3'!$D$110,'M2 F4.1'!$D$110,'M2 F4.2'!$D$110,'M2 F4.3'!$D$110,'M2 F4.4'!$D$110)=12,SUM('M2 F1.1'!G110,'M2 F1.2'!G110,'M2 F1.3'!G110,'M2 F2.1'!G110,'M2 F2.2'!G110,'M2 F3.1'!G110,'M2 F3.2'!G110,'M2 F3.3'!G110,'M2 F4.1'!G110,'M2 F4.2'!G110,'M2 F4.3'!G110,'M2 F4.4'!G110),"n.a.")</x:f>
        <x:v>n.a.</x:v>
      </x:c>
      <x:c r="H39" s="72" t="str">
        <x:f>IF(COUNT('M2 F1.1'!$D$110,'M2 F1.2'!$D$110,'M2 F1.3'!$D$110,'M2 F2.1'!$D$110,'M2 F2.2'!$D$110,'M2 F3.1'!$D$110,'M2 F3.2'!$D$110,'M2 F3.3'!$D$110,'M2 F4.1'!$D$110,'M2 F4.2'!$D$110,'M2 F4.3'!$D$110,'M2 F4.4'!$D$110)=12,SUM('M2 F1.1'!H110,'M2 F1.2'!H110,'M2 F1.3'!H110,'M2 F2.1'!H110,'M2 F2.2'!H110,'M2 F3.1'!H110,'M2 F3.2'!H110,'M2 F3.3'!H110,'M2 F4.1'!H110,'M2 F4.2'!H110,'M2 F4.3'!H110,'M2 F4.4'!H110),"n.a.")</x:f>
        <x:v>n.a.</x:v>
      </x:c>
      <x:c r="I39" s="72" t="str">
        <x:f>IF(COUNT('M2 F1.1'!$D$110,'M2 F1.2'!$D$110,'M2 F1.3'!$D$110,'M2 F2.1'!$D$110,'M2 F2.2'!$D$110,'M2 F3.1'!$D$110,'M2 F3.2'!$D$110,'M2 F3.3'!$D$110,'M2 F4.1'!$D$110,'M2 F4.2'!$D$110,'M2 F4.3'!$D$110,'M2 F4.4'!$D$110)=12,SUM('M2 F1.1'!I110,'M2 F1.2'!I110,'M2 F1.3'!I110,'M2 F2.1'!I110,'M2 F2.2'!I110,'M2 F3.1'!I110,'M2 F3.2'!I110,'M2 F3.3'!I110,'M2 F4.1'!I110,'M2 F4.2'!I110,'M2 F4.3'!I110,'M2 F4.4'!I110),"n.a.")</x:f>
        <x:v>n.a.</x:v>
      </x:c>
      <x:c r="J39" s="72" t="str">
        <x:f>IF(COUNT('M2 F1.1'!$D$110,'M2 F1.2'!$D$110,'M2 F1.3'!$D$110,'M2 F2.1'!$D$110,'M2 F2.2'!$D$110,'M2 F3.1'!$D$110,'M2 F3.2'!$D$110,'M2 F3.3'!$D$110,'M2 F4.1'!$D$110,'M2 F4.2'!$D$110,'M2 F4.3'!$D$110,'M2 F4.4'!$D$110)=12,SUM('M2 F1.1'!J110,'M2 F1.2'!J110,'M2 F1.3'!J110,'M2 F2.1'!J110,'M2 F2.2'!J110,'M2 F3.1'!J110,'M2 F3.2'!J110,'M2 F3.3'!J110,'M2 F4.1'!J110,'M2 F4.2'!J110,'M2 F4.3'!J110,'M2 F4.4'!J110),"n.a.")</x:f>
        <x:v>n.a.</x:v>
      </x:c>
      <x:c r="K39" s="72" t="str">
        <x:f>IF(COUNT('M2 F1.1'!$D$110,'M2 F1.2'!$D$110,'M2 F1.3'!$D$110,'M2 F2.1'!$D$110,'M2 F2.2'!$D$110,'M2 F3.1'!$D$110,'M2 F3.2'!$D$110,'M2 F3.3'!$D$110,'M2 F4.1'!$D$110,'M2 F4.2'!$D$110,'M2 F4.3'!$D$110,'M2 F4.4'!$D$110)=12,SUM('M2 F1.1'!K110,'M2 F1.2'!K110,'M2 F1.3'!K110,'M2 F2.1'!K110,'M2 F2.2'!K110,'M2 F3.1'!K110,'M2 F3.2'!K110,'M2 F3.3'!K110,'M2 F4.1'!K110,'M2 F4.2'!K110,'M2 F4.3'!K110,'M2 F4.4'!K110),"n.a.")</x:f>
        <x:v>n.a.</x:v>
      </x:c>
      <x:c r="L39" s="72" t="str">
        <x:f>IF(COUNT('M2 F1.1'!$D$110,'M2 F1.2'!$D$110,'M2 F1.3'!$D$110,'M2 F2.1'!$D$110,'M2 F2.2'!$D$110,'M2 F3.1'!$D$110,'M2 F3.2'!$D$110,'M2 F3.3'!$D$110,'M2 F4.1'!$D$110,'M2 F4.2'!$D$110,'M2 F4.3'!$D$110,'M2 F4.4'!$D$110)=12,SUM('M2 F1.1'!L110,'M2 F1.2'!L110,'M2 F1.3'!L110,'M2 F2.1'!L110,'M2 F2.2'!L110,'M2 F3.1'!L110,'M2 F3.2'!L110,'M2 F3.3'!L110,'M2 F4.1'!L110,'M2 F4.2'!L110,'M2 F4.3'!L110,'M2 F4.4'!L110),"n.a.")</x:f>
        <x:v>n.a.</x:v>
      </x:c>
      <x:c r="M39" s="72" t="str">
        <x:f>IF(COUNT('M2 F1.1'!$D$110,'M2 F1.2'!$D$110,'M2 F1.3'!$D$110,'M2 F2.1'!$D$110,'M2 F2.2'!$D$110,'M2 F3.1'!$D$110,'M2 F3.2'!$D$110,'M2 F3.3'!$D$110,'M2 F4.1'!$D$110,'M2 F4.2'!$D$110,'M2 F4.3'!$D$110,'M2 F4.4'!$D$110)=12,SUM('M2 F1.1'!M110,'M2 F1.2'!M110,'M2 F1.3'!M110,'M2 F2.1'!M110,'M2 F2.2'!M110,'M2 F3.1'!M110,'M2 F3.2'!M110,'M2 F3.3'!M110,'M2 F4.1'!M110,'M2 F4.2'!M110,'M2 F4.3'!M110,'M2 F4.4'!M110),"n.a.")</x:f>
        <x:v>n.a.</x:v>
      </x:c>
      <x:c r="N39" s="72" t="str">
        <x:f>IF(COUNT('M2 F1.1'!$D$110,'M2 F1.2'!$D$110,'M2 F1.3'!$D$110,'M2 F2.1'!$D$110,'M2 F2.2'!$D$110,'M2 F3.1'!$D$110,'M2 F3.2'!$D$110,'M2 F3.3'!$D$110,'M2 F4.1'!$D$110,'M2 F4.2'!$D$110,'M2 F4.3'!$D$110,'M2 F4.4'!$D$110)=12,SUM('M2 F1.1'!N110,'M2 F1.2'!N110,'M2 F1.3'!N110,'M2 F2.1'!N110,'M2 F2.2'!N110,'M2 F3.1'!N110,'M2 F3.2'!N110,'M2 F3.3'!N110,'M2 F4.1'!N110,'M2 F4.2'!N110,'M2 F4.3'!N110,'M2 F4.4'!N110),"n.a.")</x:f>
        <x:v>n.a.</x:v>
      </x:c>
      <x:c r="O39" s="72" t="str">
        <x:f>IF(COUNT('M2 F1.1'!$D$110,'M2 F1.2'!$D$110,'M2 F1.3'!$D$110,'M2 F2.1'!$D$110,'M2 F2.2'!$D$110,'M2 F3.1'!$D$110,'M2 F3.2'!$D$110,'M2 F3.3'!$D$110,'M2 F4.1'!$D$110,'M2 F4.2'!$D$110,'M2 F4.3'!$D$110,'M2 F4.4'!$D$110)=12,SUM('M2 F1.1'!O110,'M2 F1.2'!O110,'M2 F1.3'!O110,'M2 F2.1'!O110,'M2 F2.2'!O110,'M2 F3.1'!O110,'M2 F3.2'!O110,'M2 F3.3'!O110,'M2 F4.1'!O110,'M2 F4.2'!O110,'M2 F4.3'!O110,'M2 F4.4'!O110),"n.a.")</x:f>
        <x:v>n.a.</x:v>
      </x:c>
      <x:c r="P39" s="72" t="str">
        <x:f>IF(COUNT('M2 F1.1'!$D$110,'M2 F1.2'!$D$110,'M2 F1.3'!$D$110,'M2 F2.1'!$D$110,'M2 F2.2'!$D$110,'M2 F3.1'!$D$110,'M2 F3.2'!$D$110,'M2 F3.3'!$D$110,'M2 F4.1'!$D$110,'M2 F4.2'!$D$110,'M2 F4.3'!$D$110,'M2 F4.4'!$D$110)=12,SUM('M2 F1.1'!P110,'M2 F1.2'!P110,'M2 F1.3'!P110,'M2 F2.1'!P110,'M2 F2.2'!P110,'M2 F3.1'!P110,'M2 F3.2'!P110,'M2 F3.3'!P110,'M2 F4.1'!P110,'M2 F4.2'!P110,'M2 F4.3'!P110,'M2 F4.4'!P110),"n.a.")</x:f>
        <x:v>n.a.</x:v>
      </x:c>
      <x:c r="Q39" s="72" t="str">
        <x:f>IF(COUNT('M2 F1.1'!$D$110,'M2 F1.2'!$D$110,'M2 F1.3'!$D$110,'M2 F2.1'!$D$110,'M2 F2.2'!$D$110,'M2 F3.1'!$D$110,'M2 F3.2'!$D$110,'M2 F3.3'!$D$110,'M2 F4.1'!$D$110,'M2 F4.2'!$D$110,'M2 F4.3'!$D$110,'M2 F4.4'!$D$110)=12,SUM('M2 F1.1'!Q110,'M2 F1.2'!Q110,'M2 F1.3'!Q110,'M2 F2.1'!Q110,'M2 F2.2'!Q110,'M2 F3.1'!Q110,'M2 F3.2'!Q110,'M2 F3.3'!Q110,'M2 F4.1'!Q110,'M2 F4.2'!Q110,'M2 F4.3'!Q110,'M2 F4.4'!Q110),"n.a.")</x:f>
        <x:v>n.a.</x:v>
      </x:c>
      <x:c r="R39" s="72" t="str">
        <x:f>IF(COUNT('M2 F1.1'!$D$110,'M2 F1.2'!$D$110,'M2 F1.3'!$D$110,'M2 F2.1'!$D$110,'M2 F2.2'!$D$110,'M2 F3.1'!$D$110,'M2 F3.2'!$D$110,'M2 F3.3'!$D$110,'M2 F4.1'!$D$110,'M2 F4.2'!$D$110,'M2 F4.3'!$D$110,'M2 F4.4'!$D$110)=12,SUM('M2 F1.1'!R110,'M2 F1.2'!R110,'M2 F1.3'!R110,'M2 F2.1'!R110,'M2 F2.2'!R110,'M2 F3.1'!R110,'M2 F3.2'!R110,'M2 F3.3'!R110,'M2 F4.1'!R110,'M2 F4.2'!R110,'M2 F4.3'!R110,'M2 F4.4'!R110),"n.a.")</x:f>
        <x:v>n.a.</x:v>
      </x:c>
      <x:c r="S39" s="72" t="str">
        <x:f>IF(COUNT('M2 F1.1'!$D$110,'M2 F1.2'!$D$110,'M2 F1.3'!$D$110,'M2 F2.1'!$D$110,'M2 F2.2'!$D$110,'M2 F3.1'!$D$110,'M2 F3.2'!$D$110,'M2 F3.3'!$D$110,'M2 F4.1'!$D$110,'M2 F4.2'!$D$110,'M2 F4.3'!$D$110,'M2 F4.4'!$D$110)=12,SUM('M2 F1.1'!S110,'M2 F1.2'!S110,'M2 F1.3'!S110,'M2 F2.1'!S110,'M2 F2.2'!S110,'M2 F3.1'!S110,'M2 F3.2'!S110,'M2 F3.3'!S110,'M2 F4.1'!S110,'M2 F4.2'!S110,'M2 F4.3'!S110,'M2 F4.4'!S110),"n.a.")</x:f>
        <x:v>n.a.</x:v>
      </x:c>
      <x:c r="T39" s="72" t="str">
        <x:f>IF(COUNT('M2 F1.1'!$D$110,'M2 F1.2'!$D$110,'M2 F1.3'!$D$110,'M2 F2.1'!$D$110,'M2 F2.2'!$D$110,'M2 F3.1'!$D$110,'M2 F3.2'!$D$110,'M2 F3.3'!$D$110,'M2 F4.1'!$D$110,'M2 F4.2'!$D$110,'M2 F4.3'!$D$110,'M2 F4.4'!$D$110)=12,SUM('M2 F1.1'!T110,'M2 F1.2'!T110,'M2 F1.3'!T110,'M2 F2.1'!T110,'M2 F2.2'!T110,'M2 F3.1'!T110,'M2 F3.2'!T110,'M2 F3.3'!T110,'M2 F4.1'!T110,'M2 F4.2'!T110,'M2 F4.3'!T110,'M2 F4.4'!T110),"n.a.")</x:f>
        <x:v>n.a.</x:v>
      </x:c>
      <x:c r="U39" s="72" t="str">
        <x:f>IF(COUNT('M2 F1.1'!$D$110,'M2 F1.2'!$D$110,'M2 F1.3'!$D$110,'M2 F2.1'!$D$110,'M2 F2.2'!$D$110,'M2 F3.1'!$D$110,'M2 F3.2'!$D$110,'M2 F3.3'!$D$110,'M2 F4.1'!$D$110,'M2 F4.2'!$D$110,'M2 F4.3'!$D$110,'M2 F4.4'!$D$110)=12,SUM('M2 F1.1'!U110,'M2 F1.2'!U110,'M2 F1.3'!U110,'M2 F2.1'!U110,'M2 F2.2'!U110,'M2 F3.1'!U110,'M2 F3.2'!U110,'M2 F3.3'!U110,'M2 F4.1'!U110,'M2 F4.2'!U110,'M2 F4.3'!U110,'M2 F4.4'!U110),"n.a.")</x:f>
        <x:v>n.a.</x:v>
      </x:c>
      <x:c r="V39" s="72" t="str">
        <x:f>IF(COUNT('M2 F1.1'!$D$110,'M2 F1.2'!$D$110,'M2 F1.3'!$D$110,'M2 F2.1'!$D$110,'M2 F2.2'!$D$110,'M2 F3.1'!$D$110,'M2 F3.2'!$D$110,'M2 F3.3'!$D$110,'M2 F4.1'!$D$110,'M2 F4.2'!$D$110,'M2 F4.3'!$D$110,'M2 F4.4'!$D$110)=12,SUM('M2 F1.1'!V110,'M2 F1.2'!V110,'M2 F1.3'!V110,'M2 F2.1'!V110,'M2 F2.2'!V110,'M2 F3.1'!V110,'M2 F3.2'!V110,'M2 F3.3'!V110,'M2 F4.1'!V110,'M2 F4.2'!V110,'M2 F4.3'!V110,'M2 F4.4'!V110),"n.a.")</x:f>
        <x:v>n.a.</x:v>
      </x:c>
      <x:c r="W39" s="72" t="str">
        <x:f>IF(COUNT('M2 F1.1'!$D$110,'M2 F1.2'!$D$110,'M2 F1.3'!$D$110,'M2 F2.1'!$D$110,'M2 F2.2'!$D$110,'M2 F3.1'!$D$110,'M2 F3.2'!$D$110,'M2 F3.3'!$D$110,'M2 F4.1'!$D$110,'M2 F4.2'!$D$110,'M2 F4.3'!$D$110,'M2 F4.4'!$D$110)=12,SUM('M2 F1.1'!W110,'M2 F1.2'!W110,'M2 F1.3'!W110,'M2 F2.1'!W110,'M2 F2.2'!W110,'M2 F3.1'!W110,'M2 F3.2'!W110,'M2 F3.3'!W110,'M2 F4.1'!W110,'M2 F4.2'!W110,'M2 F4.3'!W110,'M2 F4.4'!W110),"n.a.")</x:f>
        <x:v>n.a.</x:v>
      </x:c>
      <x:c r="X39" s="72" t="str">
        <x:f>IF(COUNT('M2 F1.1'!$D$110,'M2 F1.2'!$D$110,'M2 F1.3'!$D$110,'M2 F2.1'!$D$110,'M2 F2.2'!$D$110,'M2 F3.1'!$D$110,'M2 F3.2'!$D$110,'M2 F3.3'!$D$110,'M2 F4.1'!$D$110,'M2 F4.2'!$D$110,'M2 F4.3'!$D$110,'M2 F4.4'!$D$110)=12,SUM('M2 F1.1'!X110,'M2 F1.2'!X110,'M2 F1.3'!X110,'M2 F2.1'!X110,'M2 F2.2'!X110,'M2 F3.1'!X110,'M2 F3.2'!X110,'M2 F3.3'!X110,'M2 F4.1'!X110,'M2 F4.2'!X110,'M2 F4.3'!X110,'M2 F4.4'!X110),"n.a.")</x:f>
        <x:v>n.a.</x:v>
      </x:c>
      <x:c r="Y39" s="72" t="str">
        <x:f>IF(COUNT('M2 F1.1'!$D$110,'M2 F1.2'!$D$110,'M2 F1.3'!$D$110,'M2 F2.1'!$D$110,'M2 F2.2'!$D$110,'M2 F3.1'!$D$110,'M2 F3.2'!$D$110,'M2 F3.3'!$D$110,'M2 F4.1'!$D$110,'M2 F4.2'!$D$110,'M2 F4.3'!$D$110,'M2 F4.4'!$D$110)=12,SUM('M2 F1.1'!Y110,'M2 F1.2'!Y110,'M2 F1.3'!Y110,'M2 F2.1'!Y110,'M2 F2.2'!Y110,'M2 F3.1'!Y110,'M2 F3.2'!Y110,'M2 F3.3'!Y110,'M2 F4.1'!Y110,'M2 F4.2'!Y110,'M2 F4.3'!Y110,'M2 F4.4'!Y110),"n.a.")</x:f>
        <x:v>n.a.</x:v>
      </x:c>
      <x:c r="Z39" s="72" t="str">
        <x:f>IF(COUNT('M2 F1.1'!$D$110,'M2 F1.2'!$D$110,'M2 F1.3'!$D$110,'M2 F2.1'!$D$110,'M2 F2.2'!$D$110,'M2 F3.1'!$D$110,'M2 F3.2'!$D$110,'M2 F3.3'!$D$110,'M2 F4.1'!$D$110,'M2 F4.2'!$D$110,'M2 F4.3'!$D$110,'M2 F4.4'!$D$110)=12,SUM('M2 F1.1'!Z110,'M2 F1.2'!Z110,'M2 F1.3'!Z110,'M2 F2.1'!Z110,'M2 F2.2'!Z110,'M2 F3.1'!Z110,'M2 F3.2'!Z110,'M2 F3.3'!Z110,'M2 F4.1'!Z110,'M2 F4.2'!Z110,'M2 F4.3'!Z110,'M2 F4.4'!Z110),"n.a.")</x:f>
        <x:v>n.a.</x:v>
      </x:c>
      <x:c r="AA39" s="72" t="str">
        <x:f>IF(COUNT('M2 F1.1'!$D$110,'M2 F1.2'!$D$110,'M2 F1.3'!$D$110,'M2 F2.1'!$D$110,'M2 F2.2'!$D$110,'M2 F3.1'!$D$110,'M2 F3.2'!$D$110,'M2 F3.3'!$D$110,'M2 F4.1'!$D$110,'M2 F4.2'!$D$110,'M2 F4.3'!$D$110,'M2 F4.4'!$D$110)=12,SUM('M2 F1.1'!AA110,'M2 F1.2'!AA110,'M2 F1.3'!AA110,'M2 F2.1'!AA110,'M2 F2.2'!AA110,'M2 F3.1'!AA110,'M2 F3.2'!AA110,'M2 F3.3'!AA110,'M2 F4.1'!AA110,'M2 F4.2'!AA110,'M2 F4.3'!AA110,'M2 F4.4'!AA110),"n.a.")</x:f>
        <x:v>n.a.</x:v>
      </x:c>
      <x:c r="AB39" s="72" t="str">
        <x:f>IF(COUNT('M2 F1.1'!$D$110,'M2 F1.2'!$D$110,'M2 F1.3'!$D$110,'M2 F2.1'!$D$110,'M2 F2.2'!$D$110,'M2 F3.1'!$D$110,'M2 F3.2'!$D$110,'M2 F3.3'!$D$110,'M2 F4.1'!$D$110,'M2 F4.2'!$D$110,'M2 F4.3'!$D$110,'M2 F4.4'!$D$110)=12,SUM('M2 F1.1'!AB110,'M2 F1.2'!AB110,'M2 F1.3'!AB110,'M2 F2.1'!AB110,'M2 F2.2'!AB110,'M2 F3.1'!AB110,'M2 F3.2'!AB110,'M2 F3.3'!AB110,'M2 F4.1'!AB110,'M2 F4.2'!AB110,'M2 F4.3'!AB110,'M2 F4.4'!AB110),"n.a.")</x:f>
        <x:v>n.a.</x:v>
      </x:c>
      <x:c r="AC39" s="72" t="str">
        <x:f>IF(COUNT('M2 F1.1'!$D$110,'M2 F1.2'!$D$110,'M2 F1.3'!$D$110,'M2 F2.1'!$D$110,'M2 F2.2'!$D$110,'M2 F3.1'!$D$110,'M2 F3.2'!$D$110,'M2 F3.3'!$D$110,'M2 F4.1'!$D$110,'M2 F4.2'!$D$110,'M2 F4.3'!$D$110,'M2 F4.4'!$D$110)=12,SUM('M2 F1.1'!AC110,'M2 F1.2'!AC110,'M2 F1.3'!AC110,'M2 F2.1'!AC110,'M2 F2.2'!AC110,'M2 F3.1'!AC110,'M2 F3.2'!AC110,'M2 F3.3'!AC110,'M2 F4.1'!AC110,'M2 F4.2'!AC110,'M2 F4.3'!AC110,'M2 F4.4'!AC110),"n.a.")</x:f>
        <x:v>n.a.</x:v>
      </x:c>
      <x:c r="AD39" s="72" t="str">
        <x:f>IF(COUNT('M2 F1.1'!$D$110,'M2 F1.2'!$D$110,'M2 F1.3'!$D$110,'M2 F2.1'!$D$110,'M2 F2.2'!$D$110,'M2 F3.1'!$D$110,'M2 F3.2'!$D$110,'M2 F3.3'!$D$110,'M2 F4.1'!$D$110,'M2 F4.2'!$D$110,'M2 F4.3'!$D$110,'M2 F4.4'!$D$110)=12,SUM('M2 F1.1'!AD110,'M2 F1.2'!AD110,'M2 F1.3'!AD110,'M2 F2.1'!AD110,'M2 F2.2'!AD110,'M2 F3.1'!AD110,'M2 F3.2'!AD110,'M2 F3.3'!AD110,'M2 F4.1'!AD110,'M2 F4.2'!AD110,'M2 F4.3'!AD110,'M2 F4.4'!AD110),"n.a.")</x:f>
        <x:v>n.a.</x:v>
      </x:c>
      <x:c r="AE39" s="72" t="str">
        <x:f>IF(COUNT('M2 F1.1'!$D$110,'M2 F1.2'!$D$110,'M2 F1.3'!$D$110,'M2 F2.1'!$D$110,'M2 F2.2'!$D$110,'M2 F3.1'!$D$110,'M2 F3.2'!$D$110,'M2 F3.3'!$D$110,'M2 F4.1'!$D$110,'M2 F4.2'!$D$110,'M2 F4.3'!$D$110,'M2 F4.4'!$D$110)=12,SUM('M2 F1.1'!AE110,'M2 F1.2'!AE110,'M2 F1.3'!AE110,'M2 F2.1'!AE110,'M2 F2.2'!AE110,'M2 F3.1'!AE110,'M2 F3.2'!AE110,'M2 F3.3'!AE110,'M2 F4.1'!AE110,'M2 F4.2'!AE110,'M2 F4.3'!AE110,'M2 F4.4'!AE110),"n.a.")</x:f>
        <x:v>n.a.</x:v>
      </x:c>
      <x:c r="AF39" s="72" t="str">
        <x:f>IF(COUNT('M2 F1.1'!$D$110,'M2 F1.2'!$D$110,'M2 F1.3'!$D$110,'M2 F2.1'!$D$110,'M2 F2.2'!$D$110,'M2 F3.1'!$D$110,'M2 F3.2'!$D$110,'M2 F3.3'!$D$110,'M2 F4.1'!$D$110,'M2 F4.2'!$D$110,'M2 F4.3'!$D$110,'M2 F4.4'!$D$110)=12,SUM('M2 F1.1'!AF110,'M2 F1.2'!AF110,'M2 F1.3'!AF110,'M2 F2.1'!AF110,'M2 F2.2'!AF110,'M2 F3.1'!AF110,'M2 F3.2'!AF110,'M2 F3.3'!AF110,'M2 F4.1'!AF110,'M2 F4.2'!AF110,'M2 F4.3'!AF110,'M2 F4.4'!AF110),"n.a.")</x:f>
        <x:v>n.a.</x:v>
      </x:c>
      <x:c r="AG39" s="72" t="str">
        <x:f>IF(COUNT('M2 F1.1'!$D$110,'M2 F1.2'!$D$110,'M2 F1.3'!$D$110,'M2 F2.1'!$D$110,'M2 F2.2'!$D$110,'M2 F3.1'!$D$110,'M2 F3.2'!$D$110,'M2 F3.3'!$D$110,'M2 F4.1'!$D$110,'M2 F4.2'!$D$110,'M2 F4.3'!$D$110,'M2 F4.4'!$D$110)=12,SUM('M2 F1.1'!AG110,'M2 F1.2'!AG110,'M2 F1.3'!AG110,'M2 F2.1'!AG110,'M2 F2.2'!AG110,'M2 F3.1'!AG110,'M2 F3.2'!AG110,'M2 F3.3'!AG110,'M2 F4.1'!AG110,'M2 F4.2'!AG110,'M2 F4.3'!AG110,'M2 F4.4'!AG110),"n.a.")</x:f>
        <x:v>n.a.</x:v>
      </x:c>
      <x:c r="AH39" s="72" t="str">
        <x:f>IF(COUNT('M2 F1.1'!$D$110,'M2 F1.2'!$D$110,'M2 F1.3'!$D$110,'M2 F2.1'!$D$110,'M2 F2.2'!$D$110,'M2 F3.1'!$D$110,'M2 F3.2'!$D$110,'M2 F3.3'!$D$110,'M2 F4.1'!$D$110,'M2 F4.2'!$D$110,'M2 F4.3'!$D$110,'M2 F4.4'!$D$110)=12,SUM('M2 F1.1'!AH110,'M2 F1.2'!AH110,'M2 F1.3'!AH110,'M2 F2.1'!AH110,'M2 F2.2'!AH110,'M2 F3.1'!AH110,'M2 F3.2'!AH110,'M2 F3.3'!AH110,'M2 F4.1'!AH110,'M2 F4.2'!AH110,'M2 F4.3'!AH110,'M2 F4.4'!AH110),"n.a.")</x:f>
        <x:v>n.a.</x:v>
      </x:c>
      <x:c r="AI39" s="72" t="str">
        <x:f>IF(COUNT('M2 F1.1'!$D$110,'M2 F1.2'!$D$110,'M2 F1.3'!$D$110,'M2 F2.1'!$D$110,'M2 F2.2'!$D$110,'M2 F3.1'!$D$110,'M2 F3.2'!$D$110,'M2 F3.3'!$D$110,'M2 F4.1'!$D$110,'M2 F4.2'!$D$110,'M2 F4.3'!$D$110,'M2 F4.4'!$D$110)=12,SUM('M2 F1.1'!AI110,'M2 F1.2'!AI110,'M2 F1.3'!AI110,'M2 F2.1'!AI110,'M2 F2.2'!AI110,'M2 F3.1'!AI110,'M2 F3.2'!AI110,'M2 F3.3'!AI110,'M2 F4.1'!AI110,'M2 F4.2'!AI110,'M2 F4.3'!AI110,'M2 F4.4'!AI110),"n.a.")</x:f>
        <x:v>n.a.</x:v>
      </x:c>
      <x:c r="AJ39" s="72" t="str">
        <x:f>IF(COUNT('M2 F1.1'!$D$110,'M2 F1.2'!$D$110,'M2 F1.3'!$D$110,'M2 F2.1'!$D$110,'M2 F2.2'!$D$110,'M2 F3.1'!$D$110,'M2 F3.2'!$D$110,'M2 F3.3'!$D$110,'M2 F4.1'!$D$110,'M2 F4.2'!$D$110,'M2 F4.3'!$D$110,'M2 F4.4'!$D$110)=12,SUM('M2 F1.1'!AJ110,'M2 F1.2'!AJ110,'M2 F1.3'!AJ110,'M2 F2.1'!AJ110,'M2 F2.2'!AJ110,'M2 F3.1'!AJ110,'M2 F3.2'!AJ110,'M2 F3.3'!AJ110,'M2 F4.1'!AJ110,'M2 F4.2'!AJ110,'M2 F4.3'!AJ110,'M2 F4.4'!AJ110),"n.a.")</x:f>
        <x:v>n.a.</x:v>
      </x:c>
      <x:c r="AK39" s="72" t="str">
        <x:f>IF(COUNT('M2 F1.1'!$D$110,'M2 F1.2'!$D$110,'M2 F1.3'!$D$110,'M2 F2.1'!$D$110,'M2 F2.2'!$D$110,'M2 F3.1'!$D$110,'M2 F3.2'!$D$110,'M2 F3.3'!$D$110,'M2 F4.1'!$D$110,'M2 F4.2'!$D$110,'M2 F4.3'!$D$110,'M2 F4.4'!$D$110)=12,SUM('M2 F1.1'!AK110,'M2 F1.2'!AK110,'M2 F1.3'!AK110,'M2 F2.1'!AK110,'M2 F2.2'!AK110,'M2 F3.1'!AK110,'M2 F3.2'!AK110,'M2 F3.3'!AK110,'M2 F4.1'!AK110,'M2 F4.2'!AK110,'M2 F4.3'!AK110,'M2 F4.4'!AK110),"n.a.")</x:f>
        <x:v>n.a.</x:v>
      </x:c>
      <x:c r="AL39" s="72" t="str">
        <x:f>IF(COUNT('M2 F1.1'!$D$110,'M2 F1.2'!$D$110,'M2 F1.3'!$D$110,'M2 F2.1'!$D$110,'M2 F2.2'!$D$110,'M2 F3.1'!$D$110,'M2 F3.2'!$D$110,'M2 F3.3'!$D$110,'M2 F4.1'!$D$110,'M2 F4.2'!$D$110,'M2 F4.3'!$D$110,'M2 F4.4'!$D$110)=12,SUM('M2 F1.1'!AL110,'M2 F1.2'!AL110,'M2 F1.3'!AL110,'M2 F2.1'!AL110,'M2 F2.2'!AL110,'M2 F3.1'!AL110,'M2 F3.2'!AL110,'M2 F3.3'!AL110,'M2 F4.1'!AL110,'M2 F4.2'!AL110,'M2 F4.3'!AL110,'M2 F4.4'!AL110),"n.a.")</x:f>
        <x:v>n.a.</x:v>
      </x:c>
      <x:c r="AM39" s="72" t="str">
        <x:f>IF(COUNT('M2 F1.1'!$D$110,'M2 F1.2'!$D$110,'M2 F1.3'!$D$110,'M2 F2.1'!$D$110,'M2 F2.2'!$D$110,'M2 F3.1'!$D$110,'M2 F3.2'!$D$110,'M2 F3.3'!$D$110,'M2 F4.1'!$D$110,'M2 F4.2'!$D$110,'M2 F4.3'!$D$110,'M2 F4.4'!$D$110)=12,SUM('M2 F1.1'!AM110,'M2 F1.2'!AM110,'M2 F1.3'!AM110,'M2 F2.1'!AM110,'M2 F2.2'!AM110,'M2 F3.1'!AM110,'M2 F3.2'!AM110,'M2 F3.3'!AM110,'M2 F4.1'!AM110,'M2 F4.2'!AM110,'M2 F4.3'!AM110,'M2 F4.4'!AM110),"n.a.")</x:f>
        <x:v>n.a.</x:v>
      </x:c>
      <x:c r="AN39" s="72" t="str">
        <x:f>IF(COUNT('M2 F1.1'!$D$110,'M2 F1.2'!$D$110,'M2 F1.3'!$D$110,'M2 F2.1'!$D$110,'M2 F2.2'!$D$110,'M2 F3.1'!$D$110,'M2 F3.2'!$D$110,'M2 F3.3'!$D$110,'M2 F4.1'!$D$110,'M2 F4.2'!$D$110,'M2 F4.3'!$D$110,'M2 F4.4'!$D$110)=12,SUM('M2 F1.1'!AN110,'M2 F1.2'!AN110,'M2 F1.3'!AN110,'M2 F2.1'!AN110,'M2 F2.2'!AN110,'M2 F3.1'!AN110,'M2 F3.2'!AN110,'M2 F3.3'!AN110,'M2 F4.1'!AN110,'M2 F4.2'!AN110,'M2 F4.3'!AN110,'M2 F4.4'!AN110),"n.a.")</x:f>
        <x:v>n.a.</x:v>
      </x:c>
      <x:c r="AO39" s="72" t="str">
        <x:f>IF(COUNT('M2 F1.1'!$D$110,'M2 F1.2'!$D$110,'M2 F1.3'!$D$110,'M2 F2.1'!$D$110,'M2 F2.2'!$D$110,'M2 F3.1'!$D$110,'M2 F3.2'!$D$110,'M2 F3.3'!$D$110,'M2 F4.1'!$D$110,'M2 F4.2'!$D$110,'M2 F4.3'!$D$110,'M2 F4.4'!$D$110)=12,SUM('M2 F1.1'!AO110,'M2 F1.2'!AO110,'M2 F1.3'!AO110,'M2 F2.1'!AO110,'M2 F2.2'!AO110,'M2 F3.1'!AO110,'M2 F3.2'!AO110,'M2 F3.3'!AO110,'M2 F4.1'!AO110,'M2 F4.2'!AO110,'M2 F4.3'!AO110,'M2 F4.4'!AO110),"n.a.")</x:f>
        <x:v>n.a.</x:v>
      </x:c>
      <x:c r="AP39" s="72" t="str">
        <x:f>IF(COUNT('M2 F1.1'!$D$110,'M2 F1.2'!$D$110,'M2 F1.3'!$D$110,'M2 F2.1'!$D$110,'M2 F2.2'!$D$110,'M2 F3.1'!$D$110,'M2 F3.2'!$D$110,'M2 F3.3'!$D$110,'M2 F4.1'!$D$110,'M2 F4.2'!$D$110,'M2 F4.3'!$D$110,'M2 F4.4'!$D$110)=12,SUM('M2 F1.1'!AP110,'M2 F1.2'!AP110,'M2 F1.3'!AP110,'M2 F2.1'!AP110,'M2 F2.2'!AP110,'M2 F3.1'!AP110,'M2 F3.2'!AP110,'M2 F3.3'!AP110,'M2 F4.1'!AP110,'M2 F4.2'!AP110,'M2 F4.3'!AP110,'M2 F4.4'!AP110),"n.a.")</x:f>
        <x:v>n.a.</x:v>
      </x:c>
      <x:c r="AQ39" s="72" t="str">
        <x:f>IF(COUNT('M2 F1.1'!$D$110,'M2 F1.2'!$D$110,'M2 F1.3'!$D$110,'M2 F2.1'!$D$110,'M2 F2.2'!$D$110,'M2 F3.1'!$D$110,'M2 F3.2'!$D$110,'M2 F3.3'!$D$110,'M2 F4.1'!$D$110,'M2 F4.2'!$D$110,'M2 F4.3'!$D$110,'M2 F4.4'!$D$110)=12,SUM('M2 F1.1'!AQ110,'M2 F1.2'!AQ110,'M2 F1.3'!AQ110,'M2 F2.1'!AQ110,'M2 F2.2'!AQ110,'M2 F3.1'!AQ110,'M2 F3.2'!AQ110,'M2 F3.3'!AQ110,'M2 F4.1'!AQ110,'M2 F4.2'!AQ110,'M2 F4.3'!AQ110,'M2 F4.4'!AQ110),"n.a.")</x:f>
        <x:v>n.a.</x:v>
      </x:c>
      <x:c r="AR39" s="72" t="str">
        <x:f>IF(COUNT('M2 F1.1'!$D$110,'M2 F1.2'!$D$110,'M2 F1.3'!$D$110,'M2 F2.1'!$D$110,'M2 F2.2'!$D$110,'M2 F3.1'!$D$110,'M2 F3.2'!$D$110,'M2 F3.3'!$D$110,'M2 F4.1'!$D$110,'M2 F4.2'!$D$110,'M2 F4.3'!$D$110,'M2 F4.4'!$D$110)=12,SUM('M2 F1.1'!AR110,'M2 F1.2'!AR110,'M2 F1.3'!AR110,'M2 F2.1'!AR110,'M2 F2.2'!AR110,'M2 F3.1'!AR110,'M2 F3.2'!AR110,'M2 F3.3'!AR110,'M2 F4.1'!AR110,'M2 F4.2'!AR110,'M2 F4.3'!AR110,'M2 F4.4'!AR110),"n.a.")</x:f>
        <x:v>n.a.</x:v>
      </x:c>
      <x:c r="AS39" s="72" t="str">
        <x:f>IF(COUNT('M2 F1.1'!$D$110,'M2 F1.2'!$D$110,'M2 F1.3'!$D$110,'M2 F2.1'!$D$110,'M2 F2.2'!$D$110,'M2 F3.1'!$D$110,'M2 F3.2'!$D$110,'M2 F3.3'!$D$110,'M2 F4.1'!$D$110,'M2 F4.2'!$D$110,'M2 F4.3'!$D$110,'M2 F4.4'!$D$110)=12,SUM('M2 F1.1'!AS110,'M2 F1.2'!AS110,'M2 F1.3'!AS110,'M2 F2.1'!AS110,'M2 F2.2'!AS110,'M2 F3.1'!AS110,'M2 F3.2'!AS110,'M2 F3.3'!AS110,'M2 F4.1'!AS110,'M2 F4.2'!AS110,'M2 F4.3'!AS110,'M2 F4.4'!AS110),"n.a.")</x:f>
        <x:v>n.a.</x:v>
      </x:c>
      <x:c r="AT39" s="72" t="str">
        <x:f>IF(COUNT('M2 F1.1'!$D$110,'M2 F1.2'!$D$110,'M2 F1.3'!$D$110,'M2 F2.1'!$D$110,'M2 F2.2'!$D$110,'M2 F3.1'!$D$110,'M2 F3.2'!$D$110,'M2 F3.3'!$D$110,'M2 F4.1'!$D$110,'M2 F4.2'!$D$110,'M2 F4.3'!$D$110,'M2 F4.4'!$D$110)=12,SUM('M2 F1.1'!AT110,'M2 F1.2'!AT110,'M2 F1.3'!AT110,'M2 F2.1'!AT110,'M2 F2.2'!AT110,'M2 F3.1'!AT110,'M2 F3.2'!AT110,'M2 F3.3'!AT110,'M2 F4.1'!AT110,'M2 F4.2'!AT110,'M2 F4.3'!AT110,'M2 F4.4'!AT110),"n.a.")</x:f>
        <x:v>n.a.</x:v>
      </x:c>
      <x:c r="AU39" s="72" t="str">
        <x:f>IF(COUNT('M2 F1.1'!$D$110,'M2 F1.2'!$D$110,'M2 F1.3'!$D$110,'M2 F2.1'!$D$110,'M2 F2.2'!$D$110,'M2 F3.1'!$D$110,'M2 F3.2'!$D$110,'M2 F3.3'!$D$110,'M2 F4.1'!$D$110,'M2 F4.2'!$D$110,'M2 F4.3'!$D$110,'M2 F4.4'!$D$110)=12,SUM('M2 F1.1'!AU110,'M2 F1.2'!AU110,'M2 F1.3'!AU110,'M2 F2.1'!AU110,'M2 F2.2'!AU110,'M2 F3.1'!AU110,'M2 F3.2'!AU110,'M2 F3.3'!AU110,'M2 F4.1'!AU110,'M2 F4.2'!AU110,'M2 F4.3'!AU110,'M2 F4.4'!AU110),"n.a.")</x:f>
        <x:v>n.a.</x:v>
      </x:c>
      <x:c r="AV39" s="72" t="str">
        <x:f>IF(COUNT('M2 F1.1'!$D$110,'M2 F1.2'!$D$110,'M2 F1.3'!$D$110,'M2 F2.1'!$D$110,'M2 F2.2'!$D$110,'M2 F3.1'!$D$110,'M2 F3.2'!$D$110,'M2 F3.3'!$D$110,'M2 F4.1'!$D$110,'M2 F4.2'!$D$110,'M2 F4.3'!$D$110,'M2 F4.4'!$D$110)=12,SUM('M2 F1.1'!AV110,'M2 F1.2'!AV110,'M2 F1.3'!AV110,'M2 F2.1'!AV110,'M2 F2.2'!AV110,'M2 F3.1'!AV110,'M2 F3.2'!AV110,'M2 F3.3'!AV110,'M2 F4.1'!AV110,'M2 F4.2'!AV110,'M2 F4.3'!AV110,'M2 F4.4'!AV110),"n.a.")</x:f>
        <x:v>n.a.</x:v>
      </x:c>
      <x:c r="AW39" s="72" t="str">
        <x:f>IF(COUNT('M2 F1.1'!$D$110,'M2 F1.2'!$D$110,'M2 F1.3'!$D$110,'M2 F2.1'!$D$110,'M2 F2.2'!$D$110,'M2 F3.1'!$D$110,'M2 F3.2'!$D$110,'M2 F3.3'!$D$110,'M2 F4.1'!$D$110,'M2 F4.2'!$D$110,'M2 F4.3'!$D$110,'M2 F4.4'!$D$110)=12,SUM('M2 F1.1'!AW110,'M2 F1.2'!AW110,'M2 F1.3'!AW110,'M2 F2.1'!AW110,'M2 F2.2'!AW110,'M2 F3.1'!AW110,'M2 F3.2'!AW110,'M2 F3.3'!AW110,'M2 F4.1'!AW110,'M2 F4.2'!AW110,'M2 F4.3'!AW110,'M2 F4.4'!AW110),"n.a.")</x:f>
        <x:v>n.a.</x:v>
      </x:c>
      <x:c r="AX39" s="72" t="str">
        <x:f>IF(COUNT('M2 F1.1'!$D$110,'M2 F1.2'!$D$110,'M2 F1.3'!$D$110,'M2 F2.1'!$D$110,'M2 F2.2'!$D$110,'M2 F3.1'!$D$110,'M2 F3.2'!$D$110,'M2 F3.3'!$D$110,'M2 F4.1'!$D$110,'M2 F4.2'!$D$110,'M2 F4.3'!$D$110,'M2 F4.4'!$D$110)=12,SUM('M2 F1.1'!AX110,'M2 F1.2'!AX110,'M2 F1.3'!AX110,'M2 F2.1'!AX110,'M2 F2.2'!AX110,'M2 F3.1'!AX110,'M2 F3.2'!AX110,'M2 F3.3'!AX110,'M2 F4.1'!AX110,'M2 F4.2'!AX110,'M2 F4.3'!AX110,'M2 F4.4'!AX110),"n.a.")</x:f>
        <x:v>n.a.</x:v>
      </x:c>
      <x:c r="AY39" s="72" t="str">
        <x:f>IF(COUNT('M2 F1.1'!$D$110,'M2 F1.2'!$D$110,'M2 F1.3'!$D$110,'M2 F2.1'!$D$110,'M2 F2.2'!$D$110,'M2 F3.1'!$D$110,'M2 F3.2'!$D$110,'M2 F3.3'!$D$110,'M2 F4.1'!$D$110,'M2 F4.2'!$D$110,'M2 F4.3'!$D$110,'M2 F4.4'!$D$110)=12,SUM('M2 F1.1'!AY110,'M2 F1.2'!AY110,'M2 F1.3'!AY110,'M2 F2.1'!AY110,'M2 F2.2'!AY110,'M2 F3.1'!AY110,'M2 F3.2'!AY110,'M2 F3.3'!AY110,'M2 F4.1'!AY110,'M2 F4.2'!AY110,'M2 F4.3'!AY110,'M2 F4.4'!AY110),"n.a.")</x:f>
        <x:v>n.a.</x:v>
      </x:c>
      <x:c r="AZ39" s="72" t="str">
        <x:f>IF(COUNT('M2 F1.1'!$D$110,'M2 F1.2'!$D$110,'M2 F1.3'!$D$110,'M2 F2.1'!$D$110,'M2 F2.2'!$D$110,'M2 F3.1'!$D$110,'M2 F3.2'!$D$110,'M2 F3.3'!$D$110,'M2 F4.1'!$D$110,'M2 F4.2'!$D$110,'M2 F4.3'!$D$110,'M2 F4.4'!$D$110)=12,SUM('M2 F1.1'!AZ110,'M2 F1.2'!AZ110,'M2 F1.3'!AZ110,'M2 F2.1'!AZ110,'M2 F2.2'!AZ110,'M2 F3.1'!AZ110,'M2 F3.2'!AZ110,'M2 F3.3'!AZ110,'M2 F4.1'!AZ110,'M2 F4.2'!AZ110,'M2 F4.3'!AZ110,'M2 F4.4'!AZ110),"n.a.")</x:f>
        <x:v>n.a.</x:v>
      </x:c>
      <x:c r="BA39" s="72" t="str">
        <x:f>IF(COUNT('M2 F1.1'!$D$110,'M2 F1.2'!$D$110,'M2 F1.3'!$D$110,'M2 F2.1'!$D$110,'M2 F2.2'!$D$110,'M2 F3.1'!$D$110,'M2 F3.2'!$D$110,'M2 F3.3'!$D$110,'M2 F4.1'!$D$110,'M2 F4.2'!$D$110,'M2 F4.3'!$D$110,'M2 F4.4'!$D$110)=12,SUM('M2 F1.1'!BA110,'M2 F1.2'!BA110,'M2 F1.3'!BA110,'M2 F2.1'!BA110,'M2 F2.2'!BA110,'M2 F3.1'!BA110,'M2 F3.2'!BA110,'M2 F3.3'!BA110,'M2 F4.1'!BA110,'M2 F4.2'!BA110,'M2 F4.3'!BA110,'M2 F4.4'!BA110),"n.a.")</x:f>
        <x:v>n.a.</x:v>
      </x:c>
      <x:c r="BB39" s="72" t="str">
        <x:f>IF(COUNT('M2 F1.1'!$D$110,'M2 F1.2'!$D$110,'M2 F1.3'!$D$110,'M2 F2.1'!$D$110,'M2 F2.2'!$D$110,'M2 F3.1'!$D$110,'M2 F3.2'!$D$110,'M2 F3.3'!$D$110,'M2 F4.1'!$D$110,'M2 F4.2'!$D$110,'M2 F4.3'!$D$110,'M2 F4.4'!$D$110)=12,SUM('M2 F1.1'!BB110,'M2 F1.2'!BB110,'M2 F1.3'!BB110,'M2 F2.1'!BB110,'M2 F2.2'!BB110,'M2 F3.1'!BB110,'M2 F3.2'!BB110,'M2 F3.3'!BB110,'M2 F4.1'!BB110,'M2 F4.2'!BB110,'M2 F4.3'!BB110,'M2 F4.4'!BB110),"n.a.")</x:f>
        <x:v>n.a.</x:v>
      </x:c>
      <x:c r="BC39" s="72" t="str">
        <x:f>IF(COUNT('M2 F1.1'!$D$110,'M2 F1.2'!$D$110,'M2 F1.3'!$D$110,'M2 F2.1'!$D$110,'M2 F2.2'!$D$110,'M2 F3.1'!$D$110,'M2 F3.2'!$D$110,'M2 F3.3'!$D$110,'M2 F4.1'!$D$110,'M2 F4.2'!$D$110,'M2 F4.3'!$D$110,'M2 F4.4'!$D$110)=12,SUM('M2 F1.1'!BC110,'M2 F1.2'!BC110,'M2 F1.3'!BC110,'M2 F2.1'!BC110,'M2 F2.2'!BC110,'M2 F3.1'!BC110,'M2 F3.2'!BC110,'M2 F3.3'!BC110,'M2 F4.1'!BC110,'M2 F4.2'!BC110,'M2 F4.3'!BC110,'M2 F4.4'!BC110),"n.a.")</x:f>
        <x:v>n.a.</x:v>
      </x:c>
      <x:c r="BD39" s="72" t="str">
        <x:f>IF(COUNT('M2 F1.1'!$D$110,'M2 F1.2'!$D$110,'M2 F1.3'!$D$110,'M2 F2.1'!$D$110,'M2 F2.2'!$D$110,'M2 F3.1'!$D$110,'M2 F3.2'!$D$110,'M2 F3.3'!$D$110,'M2 F4.1'!$D$110,'M2 F4.2'!$D$110,'M2 F4.3'!$D$110,'M2 F4.4'!$D$110)=12,SUM('M2 F1.1'!BD110,'M2 F1.2'!BD110,'M2 F1.3'!BD110,'M2 F2.1'!BD110,'M2 F2.2'!BD110,'M2 F3.1'!BD110,'M2 F3.2'!BD110,'M2 F3.3'!BD110,'M2 F4.1'!BD110,'M2 F4.2'!BD110,'M2 F4.3'!BD110,'M2 F4.4'!BD110),"n.a.")</x:f>
        <x:v>n.a.</x:v>
      </x:c>
      <x:c r="BE39" s="72" t="str">
        <x:f>IF(COUNT('M2 F1.1'!$D$110,'M2 F1.2'!$D$110,'M2 F1.3'!$D$110,'M2 F2.1'!$D$110,'M2 F2.2'!$D$110,'M2 F3.1'!$D$110,'M2 F3.2'!$D$110,'M2 F3.3'!$D$110,'M2 F4.1'!$D$110,'M2 F4.2'!$D$110,'M2 F4.3'!$D$110,'M2 F4.4'!$D$110)=12,SUM('M2 F1.1'!BE110,'M2 F1.2'!BE110,'M2 F1.3'!BE110,'M2 F2.1'!BE110,'M2 F2.2'!BE110,'M2 F3.1'!BE110,'M2 F3.2'!BE110,'M2 F3.3'!BE110,'M2 F4.1'!BE110,'M2 F4.2'!BE110,'M2 F4.3'!BE110,'M2 F4.4'!BE110),"n.a.")</x:f>
        <x:v>n.a.</x:v>
      </x:c>
      <x:c r="BF39" s="72" t="str">
        <x:f>IF(COUNT('M2 F1.1'!$D$110,'M2 F1.2'!$D$110,'M2 F1.3'!$D$110,'M2 F2.1'!$D$110,'M2 F2.2'!$D$110,'M2 F3.1'!$D$110,'M2 F3.2'!$D$110,'M2 F3.3'!$D$110,'M2 F4.1'!$D$110,'M2 F4.2'!$D$110,'M2 F4.3'!$D$110,'M2 F4.4'!$D$110)=12,SUM('M2 F1.1'!BF110,'M2 F1.2'!BF110,'M2 F1.3'!BF110,'M2 F2.1'!BF110,'M2 F2.2'!BF110,'M2 F3.1'!BF110,'M2 F3.2'!BF110,'M2 F3.3'!BF110,'M2 F4.1'!BF110,'M2 F4.2'!BF110,'M2 F4.3'!BF110,'M2 F4.4'!BF110),"n.a.")</x:f>
        <x:v>n.a.</x:v>
      </x:c>
      <x:c r="BG39" s="72" t="str">
        <x:f>IF(COUNT('M2 F1.1'!$D$110,'M2 F1.2'!$D$110,'M2 F1.3'!$D$110,'M2 F2.1'!$D$110,'M2 F2.2'!$D$110,'M2 F3.1'!$D$110,'M2 F3.2'!$D$110,'M2 F3.3'!$D$110,'M2 F4.1'!$D$110,'M2 F4.2'!$D$110,'M2 F4.3'!$D$110,'M2 F4.4'!$D$110)=12,SUM('M2 F1.1'!BG110,'M2 F1.2'!BG110,'M2 F1.3'!BG110,'M2 F2.1'!BG110,'M2 F2.2'!BG110,'M2 F3.1'!BG110,'M2 F3.2'!BG110,'M2 F3.3'!BG110,'M2 F4.1'!BG110,'M2 F4.2'!BG110,'M2 F4.3'!BG110,'M2 F4.4'!BG110),"n.a.")</x:f>
        <x:v>n.a.</x:v>
      </x:c>
      <x:c r="BH39" s="72" t="str">
        <x:f>IF(COUNT('M2 F1.1'!$D$110,'M2 F1.2'!$D$110,'M2 F1.3'!$D$110,'M2 F2.1'!$D$110,'M2 F2.2'!$D$110,'M2 F3.1'!$D$110,'M2 F3.2'!$D$110,'M2 F3.3'!$D$110,'M2 F4.1'!$D$110,'M2 F4.2'!$D$110,'M2 F4.3'!$D$110,'M2 F4.4'!$D$110)=12,SUM('M2 F1.1'!BH110,'M2 F1.2'!BH110,'M2 F1.3'!BH110,'M2 F2.1'!BH110,'M2 F2.2'!BH110,'M2 F3.1'!BH110,'M2 F3.2'!BH110,'M2 F3.3'!BH110,'M2 F4.1'!BH110,'M2 F4.2'!BH110,'M2 F4.3'!BH110,'M2 F4.4'!BH110),"n.a.")</x:f>
        <x:v>n.a.</x:v>
      </x:c>
      <x:c r="BI39" s="72" t="str">
        <x:f>IF(COUNT('M2 F1.1'!$D$110,'M2 F1.2'!$D$110,'M2 F1.3'!$D$110,'M2 F2.1'!$D$110,'M2 F2.2'!$D$110,'M2 F3.1'!$D$110,'M2 F3.2'!$D$110,'M2 F3.3'!$D$110,'M2 F4.1'!$D$110,'M2 F4.2'!$D$110,'M2 F4.3'!$D$110,'M2 F4.4'!$D$110)=12,SUM('M2 F1.1'!BI110,'M2 F1.2'!BI110,'M2 F1.3'!BI110,'M2 F2.1'!BI110,'M2 F2.2'!BI110,'M2 F3.1'!BI110,'M2 F3.2'!BI110,'M2 F3.3'!BI110,'M2 F4.1'!BI110,'M2 F4.2'!BI110,'M2 F4.3'!BI110,'M2 F4.4'!BI110),"n.a.")</x:f>
        <x:v>n.a.</x:v>
      </x:c>
      <x:c r="BJ39" s="72" t="str">
        <x:f>IF(COUNT('M2 F1.1'!$D$110,'M2 F1.2'!$D$110,'M2 F1.3'!$D$110,'M2 F2.1'!$D$110,'M2 F2.2'!$D$110,'M2 F3.1'!$D$110,'M2 F3.2'!$D$110,'M2 F3.3'!$D$110,'M2 F4.1'!$D$110,'M2 F4.2'!$D$110,'M2 F4.3'!$D$110,'M2 F4.4'!$D$110)=12,SUM('M2 F1.1'!BJ110,'M2 F1.2'!BJ110,'M2 F1.3'!BJ110,'M2 F2.1'!BJ110,'M2 F2.2'!BJ110,'M2 F3.1'!BJ110,'M2 F3.2'!BJ110,'M2 F3.3'!BJ110,'M2 F4.1'!BJ110,'M2 F4.2'!BJ110,'M2 F4.3'!BJ110,'M2 F4.4'!BJ110),"n.a.")</x:f>
        <x:v>n.a.</x:v>
      </x:c>
      <x:c r="BK39" s="72" t="str">
        <x:f>IF(COUNT('M2 F1.1'!$D$110,'M2 F1.2'!$D$110,'M2 F1.3'!$D$110,'M2 F2.1'!$D$110,'M2 F2.2'!$D$110,'M2 F3.1'!$D$110,'M2 F3.2'!$D$110,'M2 F3.3'!$D$110,'M2 F4.1'!$D$110,'M2 F4.2'!$D$110,'M2 F4.3'!$D$110,'M2 F4.4'!$D$110)=12,SUM('M2 F1.1'!BK110,'M2 F1.2'!BK110,'M2 F1.3'!BK110,'M2 F2.1'!BK110,'M2 F2.2'!BK110,'M2 F3.1'!BK110,'M2 F3.2'!BK110,'M2 F3.3'!BK110,'M2 F4.1'!BK110,'M2 F4.2'!BK110,'M2 F4.3'!BK110,'M2 F4.4'!BK110),"n.a.")</x:f>
        <x:v>n.a.</x:v>
      </x:c>
      <x:c r="BL39" s="72" t="str">
        <x:f>IF(COUNT('M2 F1.1'!$D$110,'M2 F1.2'!$D$110,'M2 F1.3'!$D$110,'M2 F2.1'!$D$110,'M2 F2.2'!$D$110,'M2 F3.1'!$D$110,'M2 F3.2'!$D$110,'M2 F3.3'!$D$110,'M2 F4.1'!$D$110,'M2 F4.2'!$D$110,'M2 F4.3'!$D$110,'M2 F4.4'!$D$110)=12,SUM('M2 F1.1'!BL110,'M2 F1.2'!BL110,'M2 F1.3'!BL110,'M2 F2.1'!BL110,'M2 F2.2'!BL110,'M2 F3.1'!BL110,'M2 F3.2'!BL110,'M2 F3.3'!BL110,'M2 F4.1'!BL110,'M2 F4.2'!BL110,'M2 F4.3'!BL110,'M2 F4.4'!BL110),"n.a.")</x:f>
        <x:v>n.a.</x:v>
      </x:c>
      <x:c r="BM39" s="72" t="str">
        <x:f>IF(COUNT('M2 F1.1'!$D$110,'M2 F1.2'!$D$110,'M2 F1.3'!$D$110,'M2 F2.1'!$D$110,'M2 F2.2'!$D$110,'M2 F3.1'!$D$110,'M2 F3.2'!$D$110,'M2 F3.3'!$D$110,'M2 F4.1'!$D$110,'M2 F4.2'!$D$110,'M2 F4.3'!$D$110,'M2 F4.4'!$D$110)=12,SUM('M2 F1.1'!BM110,'M2 F1.2'!BM110,'M2 F1.3'!BM110,'M2 F2.1'!BM110,'M2 F2.2'!BM110,'M2 F3.1'!BM110,'M2 F3.2'!BM110,'M2 F3.3'!BM110,'M2 F4.1'!BM110,'M2 F4.2'!BM110,'M2 F4.3'!BM110,'M2 F4.4'!BM110),"n.a.")</x:f>
        <x:v>n.a.</x:v>
      </x:c>
      <x:c r="BN39" s="72" t="str">
        <x:f>IF(COUNT('M2 F1.1'!$D$110,'M2 F1.2'!$D$110,'M2 F1.3'!$D$110,'M2 F2.1'!$D$110,'M2 F2.2'!$D$110,'M2 F3.1'!$D$110,'M2 F3.2'!$D$110,'M2 F3.3'!$D$110,'M2 F4.1'!$D$110,'M2 F4.2'!$D$110,'M2 F4.3'!$D$110,'M2 F4.4'!$D$110)=12,SUM('M2 F1.1'!BN110,'M2 F1.2'!BN110,'M2 F1.3'!BN110,'M2 F2.1'!BN110,'M2 F2.2'!BN110,'M2 F3.1'!BN110,'M2 F3.2'!BN110,'M2 F3.3'!BN110,'M2 F4.1'!BN110,'M2 F4.2'!BN110,'M2 F4.3'!BN110,'M2 F4.4'!BN110),"n.a.")</x:f>
        <x:v>n.a.</x:v>
      </x:c>
      <x:c r="BO39" s="72" t="str">
        <x:f>IF(COUNT('M2 F1.1'!$D$110,'M2 F1.2'!$D$110,'M2 F1.3'!$D$110,'M2 F2.1'!$D$110,'M2 F2.2'!$D$110,'M2 F3.1'!$D$110,'M2 F3.2'!$D$110,'M2 F3.3'!$D$110,'M2 F4.1'!$D$110,'M2 F4.2'!$D$110,'M2 F4.3'!$D$110,'M2 F4.4'!$D$110)=12,SUM('M2 F1.1'!BO110,'M2 F1.2'!BO110,'M2 F1.3'!BO110,'M2 F2.1'!BO110,'M2 F2.2'!BO110,'M2 F3.1'!BO110,'M2 F3.2'!BO110,'M2 F3.3'!BO110,'M2 F4.1'!BO110,'M2 F4.2'!BO110,'M2 F4.3'!BO110,'M2 F4.4'!BO110),"n.a.")</x:f>
        <x:v>n.a.</x:v>
      </x:c>
      <x:c r="BP39" s="72" t="str">
        <x:f>IF(COUNT('M2 F1.1'!$D$110,'M2 F1.2'!$D$110,'M2 F1.3'!$D$110,'M2 F2.1'!$D$110,'M2 F2.2'!$D$110,'M2 F3.1'!$D$110,'M2 F3.2'!$D$110,'M2 F3.3'!$D$110,'M2 F4.1'!$D$110,'M2 F4.2'!$D$110,'M2 F4.3'!$D$110,'M2 F4.4'!$D$110)=12,SUM('M2 F1.1'!BP110,'M2 F1.2'!BP110,'M2 F1.3'!BP110,'M2 F2.1'!BP110,'M2 F2.2'!BP110,'M2 F3.1'!BP110,'M2 F3.2'!BP110,'M2 F3.3'!BP110,'M2 F4.1'!BP110,'M2 F4.2'!BP110,'M2 F4.3'!BP110,'M2 F4.4'!BP110),"n.a.")</x:f>
        <x:v>n.a.</x:v>
      </x:c>
      <x:c r="BQ39" s="72" t="str">
        <x:f>IF(COUNT('M2 F1.1'!$D$110,'M2 F1.2'!$D$110,'M2 F1.3'!$D$110,'M2 F2.1'!$D$110,'M2 F2.2'!$D$110,'M2 F3.1'!$D$110,'M2 F3.2'!$D$110,'M2 F3.3'!$D$110,'M2 F4.1'!$D$110,'M2 F4.2'!$D$110,'M2 F4.3'!$D$110,'M2 F4.4'!$D$110)=12,SUM('M2 F1.1'!BQ110,'M2 F1.2'!BQ110,'M2 F1.3'!BQ110,'M2 F2.1'!BQ110,'M2 F2.2'!BQ110,'M2 F3.1'!BQ110,'M2 F3.2'!BQ110,'M2 F3.3'!BQ110,'M2 F4.1'!BQ110,'M2 F4.2'!BQ110,'M2 F4.3'!BQ110,'M2 F4.4'!BQ110),"n.a.")</x:f>
        <x:v>n.a.</x:v>
      </x:c>
      <x:c r="BR39" s="72" t="str">
        <x:f>IF(COUNT('M2 F1.1'!$D$110,'M2 F1.2'!$D$110,'M2 F1.3'!$D$110,'M2 F2.1'!$D$110,'M2 F2.2'!$D$110,'M2 F3.1'!$D$110,'M2 F3.2'!$D$110,'M2 F3.3'!$D$110,'M2 F4.1'!$D$110,'M2 F4.2'!$D$110,'M2 F4.3'!$D$110,'M2 F4.4'!$D$110)=12,SUM('M2 F1.1'!BR110,'M2 F1.2'!BR110,'M2 F1.3'!BR110,'M2 F2.1'!BR110,'M2 F2.2'!BR110,'M2 F3.1'!BR110,'M2 F3.2'!BR110,'M2 F3.3'!BR110,'M2 F4.1'!BR110,'M2 F4.2'!BR110,'M2 F4.3'!BR110,'M2 F4.4'!BR110),"n.a.")</x:f>
        <x:v>n.a.</x:v>
      </x:c>
      <x:c r="BS39" s="72" t="str">
        <x:f>IF(COUNT('M2 F1.1'!$D$110,'M2 F1.2'!$D$110,'M2 F1.3'!$D$110,'M2 F2.1'!$D$110,'M2 F2.2'!$D$110,'M2 F3.1'!$D$110,'M2 F3.2'!$D$110,'M2 F3.3'!$D$110,'M2 F4.1'!$D$110,'M2 F4.2'!$D$110,'M2 F4.3'!$D$110,'M2 F4.4'!$D$110)=12,SUM('M2 F1.1'!BS110,'M2 F1.2'!BS110,'M2 F1.3'!BS110,'M2 F2.1'!BS110,'M2 F2.2'!BS110,'M2 F3.1'!BS110,'M2 F3.2'!BS110,'M2 F3.3'!BS110,'M2 F4.1'!BS110,'M2 F4.2'!BS110,'M2 F4.3'!BS110,'M2 F4.4'!BS110),"n.a.")</x:f>
        <x:v>n.a.</x:v>
      </x:c>
      <x:c r="BT39" s="72" t="str">
        <x:f>IF(COUNT('M2 F1.1'!$D$110,'M2 F1.2'!$D$110,'M2 F1.3'!$D$110,'M2 F2.1'!$D$110,'M2 F2.2'!$D$110,'M2 F3.1'!$D$110,'M2 F3.2'!$D$110,'M2 F3.3'!$D$110,'M2 F4.1'!$D$110,'M2 F4.2'!$D$110,'M2 F4.3'!$D$110,'M2 F4.4'!$D$110)=12,SUM('M2 F1.1'!BT110,'M2 F1.2'!BT110,'M2 F1.3'!BT110,'M2 F2.1'!BT110,'M2 F2.2'!BT110,'M2 F3.1'!BT110,'M2 F3.2'!BT110,'M2 F3.3'!BT110,'M2 F4.1'!BT110,'M2 F4.2'!BT110,'M2 F4.3'!BT110,'M2 F4.4'!BT110),"n.a.")</x:f>
        <x:v>n.a.</x:v>
      </x:c>
      <x:c r="BU39" s="72" t="str">
        <x:f>IF(COUNT('M2 F1.1'!$D$110,'M2 F1.2'!$D$110,'M2 F1.3'!$D$110,'M2 F2.1'!$D$110,'M2 F2.2'!$D$110,'M2 F3.1'!$D$110,'M2 F3.2'!$D$110,'M2 F3.3'!$D$110,'M2 F4.1'!$D$110,'M2 F4.2'!$D$110,'M2 F4.3'!$D$110,'M2 F4.4'!$D$110)=12,SUM('M2 F1.1'!BU110,'M2 F1.2'!BU110,'M2 F1.3'!BU110,'M2 F2.1'!BU110,'M2 F2.2'!BU110,'M2 F3.1'!BU110,'M2 F3.2'!BU110,'M2 F3.3'!BU110,'M2 F4.1'!BU110,'M2 F4.2'!BU110,'M2 F4.3'!BU110,'M2 F4.4'!BU110),"n.a.")</x:f>
        <x:v>n.a.</x:v>
      </x:c>
      <x:c r="BV39" s="72" t="str">
        <x:f>IF(COUNT('M2 F1.1'!$D$110,'M2 F1.2'!$D$110,'M2 F1.3'!$D$110,'M2 F2.1'!$D$110,'M2 F2.2'!$D$110,'M2 F3.1'!$D$110,'M2 F3.2'!$D$110,'M2 F3.3'!$D$110,'M2 F4.1'!$D$110,'M2 F4.2'!$D$110,'M2 F4.3'!$D$110,'M2 F4.4'!$D$110)=12,SUM('M2 F1.1'!BV110,'M2 F1.2'!BV110,'M2 F1.3'!BV110,'M2 F2.1'!BV110,'M2 F2.2'!BV110,'M2 F3.1'!BV110,'M2 F3.2'!BV110,'M2 F3.3'!BV110,'M2 F4.1'!BV110,'M2 F4.2'!BV110,'M2 F4.3'!BV110,'M2 F4.4'!BV110),"n.a.")</x:f>
        <x:v>n.a.</x:v>
      </x:c>
      <x:c r="BW39" s="72" t="str">
        <x:f>IF(COUNT('M2 F1.1'!$D$110,'M2 F1.2'!$D$110,'M2 F1.3'!$D$110,'M2 F2.1'!$D$110,'M2 F2.2'!$D$110,'M2 F3.1'!$D$110,'M2 F3.2'!$D$110,'M2 F3.3'!$D$110,'M2 F4.1'!$D$110,'M2 F4.2'!$D$110,'M2 F4.3'!$D$110,'M2 F4.4'!$D$110)=12,SUM('M2 F1.1'!BW110,'M2 F1.2'!BW110,'M2 F1.3'!BW110,'M2 F2.1'!BW110,'M2 F2.2'!BW110,'M2 F3.1'!BW110,'M2 F3.2'!BW110,'M2 F3.3'!BW110,'M2 F4.1'!BW110,'M2 F4.2'!BW110,'M2 F4.3'!BW110,'M2 F4.4'!BW110),"n.a.")</x:f>
        <x:v>n.a.</x:v>
      </x:c>
      <x:c r="BX39" s="72" t="str">
        <x:f>IF(COUNT('M2 F1.1'!$D$110,'M2 F1.2'!$D$110,'M2 F1.3'!$D$110,'M2 F2.1'!$D$110,'M2 F2.2'!$D$110,'M2 F3.1'!$D$110,'M2 F3.2'!$D$110,'M2 F3.3'!$D$110,'M2 F4.1'!$D$110,'M2 F4.2'!$D$110,'M2 F4.3'!$D$110,'M2 F4.4'!$D$110)=12,SUM('M2 F1.1'!BX110,'M2 F1.2'!BX110,'M2 F1.3'!BX110,'M2 F2.1'!BX110,'M2 F2.2'!BX110,'M2 F3.1'!BX110,'M2 F3.2'!BX110,'M2 F3.3'!BX110,'M2 F4.1'!BX110,'M2 F4.2'!BX110,'M2 F4.3'!BX110,'M2 F4.4'!BX110),"n.a.")</x:f>
        <x:v>n.a.</x:v>
      </x:c>
      <x:c r="BY39" s="72" t="str">
        <x:f>IF(COUNT('M2 F1.1'!$D$110,'M2 F1.2'!$D$110,'M2 F1.3'!$D$110,'M2 F2.1'!$D$110,'M2 F2.2'!$D$110,'M2 F3.1'!$D$110,'M2 F3.2'!$D$110,'M2 F3.3'!$D$110,'M2 F4.1'!$D$110,'M2 F4.2'!$D$110,'M2 F4.3'!$D$110,'M2 F4.4'!$D$110)=12,SUM('M2 F1.1'!BY110,'M2 F1.2'!BY110,'M2 F1.3'!BY110,'M2 F2.1'!BY110,'M2 F2.2'!BY110,'M2 F3.1'!BY110,'M2 F3.2'!BY110,'M2 F3.3'!BY110,'M2 F4.1'!BY110,'M2 F4.2'!BY110,'M2 F4.3'!BY110,'M2 F4.4'!BY110),"n.a.")</x:f>
        <x:v>n.a.</x:v>
      </x:c>
      <x:c r="BZ39" s="72" t="str">
        <x:f>IF(COUNT('M2 F1.1'!$D$110,'M2 F1.2'!$D$110,'M2 F1.3'!$D$110,'M2 F2.1'!$D$110,'M2 F2.2'!$D$110,'M2 F3.1'!$D$110,'M2 F3.2'!$D$110,'M2 F3.3'!$D$110,'M2 F4.1'!$D$110,'M2 F4.2'!$D$110,'M2 F4.3'!$D$110,'M2 F4.4'!$D$110)=12,SUM('M2 F1.1'!BZ110,'M2 F1.2'!BZ110,'M2 F1.3'!BZ110,'M2 F2.1'!BZ110,'M2 F2.2'!BZ110,'M2 F3.1'!BZ110,'M2 F3.2'!BZ110,'M2 F3.3'!BZ110,'M2 F4.1'!BZ110,'M2 F4.2'!BZ110,'M2 F4.3'!BZ110,'M2 F4.4'!BZ110),"n.a.")</x:f>
        <x:v>n.a.</x:v>
      </x:c>
      <x:c r="CA39" s="72" t="str">
        <x:f>IF(COUNT('M2 F1.1'!$D$110,'M2 F1.2'!$D$110,'M2 F1.3'!$D$110,'M2 F2.1'!$D$110,'M2 F2.2'!$D$110,'M2 F3.1'!$D$110,'M2 F3.2'!$D$110,'M2 F3.3'!$D$110,'M2 F4.1'!$D$110,'M2 F4.2'!$D$110,'M2 F4.3'!$D$110,'M2 F4.4'!$D$110)=12,SUM('M2 F1.1'!CA110,'M2 F1.2'!CA110,'M2 F1.3'!CA110,'M2 F2.1'!CA110,'M2 F2.2'!CA110,'M2 F3.1'!CA110,'M2 F3.2'!CA110,'M2 F3.3'!CA110,'M2 F4.1'!CA110,'M2 F4.2'!CA110,'M2 F4.3'!CA110,'M2 F4.4'!CA110),"n.a.")</x:f>
        <x:v>n.a.</x:v>
      </x:c>
      <x:c r="CB39" s="72" t="str">
        <x:f>IF(COUNT('M2 F1.1'!$D$110,'M2 F1.2'!$D$110,'M2 F1.3'!$D$110,'M2 F2.1'!$D$110,'M2 F2.2'!$D$110,'M2 F3.1'!$D$110,'M2 F3.2'!$D$110,'M2 F3.3'!$D$110,'M2 F4.1'!$D$110,'M2 F4.2'!$D$110,'M2 F4.3'!$D$110,'M2 F4.4'!$D$110)=12,SUM('M2 F1.1'!CB110,'M2 F1.2'!CB110,'M2 F1.3'!CB110,'M2 F2.1'!CB110,'M2 F2.2'!CB110,'M2 F3.1'!CB110,'M2 F3.2'!CB110,'M2 F3.3'!CB110,'M2 F4.1'!CB110,'M2 F4.2'!CB110,'M2 F4.3'!CB110,'M2 F4.4'!CB110),"n.a.")</x:f>
        <x:v>n.a.</x:v>
      </x:c>
      <x:c r="CC39" s="72" t="str">
        <x:f>IF(COUNT('M2 F1.1'!$D$110,'M2 F1.2'!$D$110,'M2 F1.3'!$D$110,'M2 F2.1'!$D$110,'M2 F2.2'!$D$110,'M2 F3.1'!$D$110,'M2 F3.2'!$D$110,'M2 F3.3'!$D$110,'M2 F4.1'!$D$110,'M2 F4.2'!$D$110,'M2 F4.3'!$D$110,'M2 F4.4'!$D$110)=12,SUM('M2 F1.1'!CC110,'M2 F1.2'!CC110,'M2 F1.3'!CC110,'M2 F2.1'!CC110,'M2 F2.2'!CC110,'M2 F3.1'!CC110,'M2 F3.2'!CC110,'M2 F3.3'!CC110,'M2 F4.1'!CC110,'M2 F4.2'!CC110,'M2 F4.3'!CC110,'M2 F4.4'!CC110),"n.a.")</x:f>
        <x:v>n.a.</x:v>
      </x:c>
      <x:c r="CD39" s="72" t="str">
        <x:f>IF(COUNT('M2 F1.1'!$D$110,'M2 F1.2'!$D$110,'M2 F1.3'!$D$110,'M2 F2.1'!$D$110,'M2 F2.2'!$D$110,'M2 F3.1'!$D$110,'M2 F3.2'!$D$110,'M2 F3.3'!$D$110,'M2 F4.1'!$D$110,'M2 F4.2'!$D$110,'M2 F4.3'!$D$110,'M2 F4.4'!$D$110)=12,SUM('M2 F1.1'!CD110,'M2 F1.2'!CD110,'M2 F1.3'!CD110,'M2 F2.1'!CD110,'M2 F2.2'!CD110,'M2 F3.1'!CD110,'M2 F3.2'!CD110,'M2 F3.3'!CD110,'M2 F4.1'!CD110,'M2 F4.2'!CD110,'M2 F4.3'!CD110,'M2 F4.4'!CD110),"n.a.")</x:f>
        <x:v>n.a.</x:v>
      </x:c>
      <x:c r="CE39" s="72" t="str">
        <x:f>IF(COUNT('M2 F1.1'!$D$110,'M2 F1.2'!$D$110,'M2 F1.3'!$D$110,'M2 F2.1'!$D$110,'M2 F2.2'!$D$110,'M2 F3.1'!$D$110,'M2 F3.2'!$D$110,'M2 F3.3'!$D$110,'M2 F4.1'!$D$110,'M2 F4.2'!$D$110,'M2 F4.3'!$D$110,'M2 F4.4'!$D$110)=12,SUM('M2 F1.1'!CE110,'M2 F1.2'!CE110,'M2 F1.3'!CE110,'M2 F2.1'!CE110,'M2 F2.2'!CE110,'M2 F3.1'!CE110,'M2 F3.2'!CE110,'M2 F3.3'!CE110,'M2 F4.1'!CE110,'M2 F4.2'!CE110,'M2 F4.3'!CE110,'M2 F4.4'!CE110),"n.a.")</x:f>
        <x:v>n.a.</x:v>
      </x:c>
      <x:c r="CF39" s="72" t="str">
        <x:f>IF(COUNT('M2 F1.1'!$D$110,'M2 F1.2'!$D$110,'M2 F1.3'!$D$110,'M2 F2.1'!$D$110,'M2 F2.2'!$D$110,'M2 F3.1'!$D$110,'M2 F3.2'!$D$110,'M2 F3.3'!$D$110,'M2 F4.1'!$D$110,'M2 F4.2'!$D$110,'M2 F4.3'!$D$110,'M2 F4.4'!$D$110)=12,SUM('M2 F1.1'!CF110,'M2 F1.2'!CF110,'M2 F1.3'!CF110,'M2 F2.1'!CF110,'M2 F2.2'!CF110,'M2 F3.1'!CF110,'M2 F3.2'!CF110,'M2 F3.3'!CF110,'M2 F4.1'!CF110,'M2 F4.2'!CF110,'M2 F4.3'!CF110,'M2 F4.4'!CF110),"n.a.")</x:f>
        <x:v>n.a.</x:v>
      </x:c>
      <x:c r="CG39" s="72" t="str">
        <x:f>IF(COUNT('M2 F1.1'!$D$110,'M2 F1.2'!$D$110,'M2 F1.3'!$D$110,'M2 F2.1'!$D$110,'M2 F2.2'!$D$110,'M2 F3.1'!$D$110,'M2 F3.2'!$D$110,'M2 F3.3'!$D$110,'M2 F4.1'!$D$110,'M2 F4.2'!$D$110,'M2 F4.3'!$D$110,'M2 F4.4'!$D$110)=12,SUM('M2 F1.1'!CG110,'M2 F1.2'!CG110,'M2 F1.3'!CG110,'M2 F2.1'!CG110,'M2 F2.2'!CG110,'M2 F3.1'!CG110,'M2 F3.2'!CG110,'M2 F3.3'!CG110,'M2 F4.1'!CG110,'M2 F4.2'!CG110,'M2 F4.3'!CG110,'M2 F4.4'!CG110),"n.a.")</x:f>
        <x:v>n.a.</x:v>
      </x:c>
      <x:c r="CH39" s="72" t="str">
        <x:f>IF(COUNT('M2 F1.1'!$D$110,'M2 F1.2'!$D$110,'M2 F1.3'!$D$110,'M2 F2.1'!$D$110,'M2 F2.2'!$D$110,'M2 F3.1'!$D$110,'M2 F3.2'!$D$110,'M2 F3.3'!$D$110,'M2 F4.1'!$D$110,'M2 F4.2'!$D$110,'M2 F4.3'!$D$110,'M2 F4.4'!$D$110)=12,SUM('M2 F1.1'!CH110,'M2 F1.2'!CH110,'M2 F1.3'!CH110,'M2 F2.1'!CH110,'M2 F2.2'!CH110,'M2 F3.1'!CH110,'M2 F3.2'!CH110,'M2 F3.3'!CH110,'M2 F4.1'!CH110,'M2 F4.2'!CH110,'M2 F4.3'!CH110,'M2 F4.4'!CH110),"n.a.")</x:f>
        <x:v>n.a.</x:v>
      </x:c>
      <x:c r="CI39" s="72" t="str">
        <x:f>IF(COUNT('M2 F1.1'!$D$110,'M2 F1.2'!$D$110,'M2 F1.3'!$D$110,'M2 F2.1'!$D$110,'M2 F2.2'!$D$110,'M2 F3.1'!$D$110,'M2 F3.2'!$D$110,'M2 F3.3'!$D$110,'M2 F4.1'!$D$110,'M2 F4.2'!$D$110,'M2 F4.3'!$D$110,'M2 F4.4'!$D$110)=12,SUM('M2 F1.1'!CI110,'M2 F1.2'!CI110,'M2 F1.3'!CI110,'M2 F2.1'!CI110,'M2 F2.2'!CI110,'M2 F3.1'!CI110,'M2 F3.2'!CI110,'M2 F3.3'!CI110,'M2 F4.1'!CI110,'M2 F4.2'!CI110,'M2 F4.3'!CI110,'M2 F4.4'!CI110),"n.a.")</x:f>
        <x:v>n.a.</x:v>
      </x:c>
      <x:c r="CJ39" s="72" t="str">
        <x:f>IF(COUNT('M2 F1.1'!$D$110,'M2 F1.2'!$D$110,'M2 F1.3'!$D$110,'M2 F2.1'!$D$110,'M2 F2.2'!$D$110,'M2 F3.1'!$D$110,'M2 F3.2'!$D$110,'M2 F3.3'!$D$110,'M2 F4.1'!$D$110,'M2 F4.2'!$D$110,'M2 F4.3'!$D$110,'M2 F4.4'!$D$110)=12,SUM('M2 F1.1'!CJ110,'M2 F1.2'!CJ110,'M2 F1.3'!CJ110,'M2 F2.1'!CJ110,'M2 F2.2'!CJ110,'M2 F3.1'!CJ110,'M2 F3.2'!CJ110,'M2 F3.3'!CJ110,'M2 F4.1'!CJ110,'M2 F4.2'!CJ110,'M2 F4.3'!CJ110,'M2 F4.4'!CJ110),"n.a.")</x:f>
        <x:v>n.a.</x:v>
      </x:c>
    </x:row>
    <x:row r="40" ht="22" customHeight="1">
      <x:c r="A40" s="2"/>
      <x:c r="B40" s="2"/>
      <x:c r="C40" s="2" t="str">
        <x:v>Desembolsos base</x:v>
      </x:c>
      <x:c r="D40" s="72" t="str">
        <x:f>IF(COUNT(E40:CJ40)=84,SUM(E40:CJ40),"n.a.")</x:f>
        <x:v>n.a.</x:v>
      </x:c>
      <x:c r="E40" s="72" t="str">
        <x:f>IF(COUNT('M2 F1.1'!E114,'M2 F1.2'!E114,'M2 F1.3'!E114,'M2 F2.1'!E114,'M2 F2.2'!E114,'M2 F3.1'!E114,'M2 F3.2'!E114,'M2 F3.3'!E114,'M2 F4.1'!E114,'M2 F4.2'!E114,'M2 F4.3'!E114,'M2 F4.4'!E114,'Custos comuns'!E114)=13,SUM('M2 F1.1'!E114,'M2 F1.2'!E114,'M2 F1.3'!E114,'M2 F2.1'!E114,'M2 F2.2'!E114,'M2 F3.1'!E114,'M2 F3.2'!E114,'M2 F3.3'!E114,'M2 F4.1'!E114,'M2 F4.2'!E114,'M2 F4.3'!E114,'M2 F4.4'!E114,'Custos comuns'!E114),"n.a.")</x:f>
        <x:v>n.a.</x:v>
      </x:c>
      <x:c r="F40" s="72" t="str">
        <x:f>IF(COUNT('M2 F1.1'!F114,'M2 F1.2'!F114,'M2 F1.3'!F114,'M2 F2.1'!F114,'M2 F2.2'!F114,'M2 F3.1'!F114,'M2 F3.2'!F114,'M2 F3.3'!F114,'M2 F4.1'!F114,'M2 F4.2'!F114,'M2 F4.3'!F114,'M2 F4.4'!F114,'Custos comuns'!F114)=13,SUM('M2 F1.1'!F114,'M2 F1.2'!F114,'M2 F1.3'!F114,'M2 F2.1'!F114,'M2 F2.2'!F114,'M2 F3.1'!F114,'M2 F3.2'!F114,'M2 F3.3'!F114,'M2 F4.1'!F114,'M2 F4.2'!F114,'M2 F4.3'!F114,'M2 F4.4'!F114,'Custos comuns'!F114),"n.a.")</x:f>
        <x:v>n.a.</x:v>
      </x:c>
      <x:c r="G40" s="72" t="str">
        <x:f>IF(COUNT('M2 F1.1'!G114,'M2 F1.2'!G114,'M2 F1.3'!G114,'M2 F2.1'!G114,'M2 F2.2'!G114,'M2 F3.1'!G114,'M2 F3.2'!G114,'M2 F3.3'!G114,'M2 F4.1'!G114,'M2 F4.2'!G114,'M2 F4.3'!G114,'M2 F4.4'!G114,'Custos comuns'!G114)=13,SUM('M2 F1.1'!G114,'M2 F1.2'!G114,'M2 F1.3'!G114,'M2 F2.1'!G114,'M2 F2.2'!G114,'M2 F3.1'!G114,'M2 F3.2'!G114,'M2 F3.3'!G114,'M2 F4.1'!G114,'M2 F4.2'!G114,'M2 F4.3'!G114,'M2 F4.4'!G114,'Custos comuns'!G114),"n.a.")</x:f>
        <x:v>n.a.</x:v>
      </x:c>
      <x:c r="H40" s="72" t="str">
        <x:f>IF(COUNT('M2 F1.1'!H114,'M2 F1.2'!H114,'M2 F1.3'!H114,'M2 F2.1'!H114,'M2 F2.2'!H114,'M2 F3.1'!H114,'M2 F3.2'!H114,'M2 F3.3'!H114,'M2 F4.1'!H114,'M2 F4.2'!H114,'M2 F4.3'!H114,'M2 F4.4'!H114,'Custos comuns'!H114)=13,SUM('M2 F1.1'!H114,'M2 F1.2'!H114,'M2 F1.3'!H114,'M2 F2.1'!H114,'M2 F2.2'!H114,'M2 F3.1'!H114,'M2 F3.2'!H114,'M2 F3.3'!H114,'M2 F4.1'!H114,'M2 F4.2'!H114,'M2 F4.3'!H114,'M2 F4.4'!H114,'Custos comuns'!H114),"n.a.")</x:f>
        <x:v>n.a.</x:v>
      </x:c>
      <x:c r="I40" s="72" t="str">
        <x:f>IF(COUNT('M2 F1.1'!I114,'M2 F1.2'!I114,'M2 F1.3'!I114,'M2 F2.1'!I114,'M2 F2.2'!I114,'M2 F3.1'!I114,'M2 F3.2'!I114,'M2 F3.3'!I114,'M2 F4.1'!I114,'M2 F4.2'!I114,'M2 F4.3'!I114,'M2 F4.4'!I114,'Custos comuns'!I114)=13,SUM('M2 F1.1'!I114,'M2 F1.2'!I114,'M2 F1.3'!I114,'M2 F2.1'!I114,'M2 F2.2'!I114,'M2 F3.1'!I114,'M2 F3.2'!I114,'M2 F3.3'!I114,'M2 F4.1'!I114,'M2 F4.2'!I114,'M2 F4.3'!I114,'M2 F4.4'!I114,'Custos comuns'!I114),"n.a.")</x:f>
        <x:v>n.a.</x:v>
      </x:c>
      <x:c r="J40" s="72" t="str">
        <x:f>IF(COUNT('M2 F1.1'!J114,'M2 F1.2'!J114,'M2 F1.3'!J114,'M2 F2.1'!J114,'M2 F2.2'!J114,'M2 F3.1'!J114,'M2 F3.2'!J114,'M2 F3.3'!J114,'M2 F4.1'!J114,'M2 F4.2'!J114,'M2 F4.3'!J114,'M2 F4.4'!J114,'Custos comuns'!J114)=13,SUM('M2 F1.1'!J114,'M2 F1.2'!J114,'M2 F1.3'!J114,'M2 F2.1'!J114,'M2 F2.2'!J114,'M2 F3.1'!J114,'M2 F3.2'!J114,'M2 F3.3'!J114,'M2 F4.1'!J114,'M2 F4.2'!J114,'M2 F4.3'!J114,'M2 F4.4'!J114,'Custos comuns'!J114),"n.a.")</x:f>
        <x:v>n.a.</x:v>
      </x:c>
      <x:c r="K40" s="72" t="str">
        <x:f>IF(COUNT('M2 F1.1'!K114,'M2 F1.2'!K114,'M2 F1.3'!K114,'M2 F2.1'!K114,'M2 F2.2'!K114,'M2 F3.1'!K114,'M2 F3.2'!K114,'M2 F3.3'!K114,'M2 F4.1'!K114,'M2 F4.2'!K114,'M2 F4.3'!K114,'M2 F4.4'!K114,'Custos comuns'!K114)=13,SUM('M2 F1.1'!K114,'M2 F1.2'!K114,'M2 F1.3'!K114,'M2 F2.1'!K114,'M2 F2.2'!K114,'M2 F3.1'!K114,'M2 F3.2'!K114,'M2 F3.3'!K114,'M2 F4.1'!K114,'M2 F4.2'!K114,'M2 F4.3'!K114,'M2 F4.4'!K114,'Custos comuns'!K114),"n.a.")</x:f>
        <x:v>n.a.</x:v>
      </x:c>
      <x:c r="L40" s="72" t="str">
        <x:f>IF(COUNT('M2 F1.1'!L114,'M2 F1.2'!L114,'M2 F1.3'!L114,'M2 F2.1'!L114,'M2 F2.2'!L114,'M2 F3.1'!L114,'M2 F3.2'!L114,'M2 F3.3'!L114,'M2 F4.1'!L114,'M2 F4.2'!L114,'M2 F4.3'!L114,'M2 F4.4'!L114,'Custos comuns'!L114)=13,SUM('M2 F1.1'!L114,'M2 F1.2'!L114,'M2 F1.3'!L114,'M2 F2.1'!L114,'M2 F2.2'!L114,'M2 F3.1'!L114,'M2 F3.2'!L114,'M2 F3.3'!L114,'M2 F4.1'!L114,'M2 F4.2'!L114,'M2 F4.3'!L114,'M2 F4.4'!L114,'Custos comuns'!L114),"n.a.")</x:f>
        <x:v>n.a.</x:v>
      </x:c>
      <x:c r="M40" s="72" t="str">
        <x:f>IF(COUNT('M2 F1.1'!M114,'M2 F1.2'!M114,'M2 F1.3'!M114,'M2 F2.1'!M114,'M2 F2.2'!M114,'M2 F3.1'!M114,'M2 F3.2'!M114,'M2 F3.3'!M114,'M2 F4.1'!M114,'M2 F4.2'!M114,'M2 F4.3'!M114,'M2 F4.4'!M114,'Custos comuns'!M114)=13,SUM('M2 F1.1'!M114,'M2 F1.2'!M114,'M2 F1.3'!M114,'M2 F2.1'!M114,'M2 F2.2'!M114,'M2 F3.1'!M114,'M2 F3.2'!M114,'M2 F3.3'!M114,'M2 F4.1'!M114,'M2 F4.2'!M114,'M2 F4.3'!M114,'M2 F4.4'!M114,'Custos comuns'!M114),"n.a.")</x:f>
        <x:v>n.a.</x:v>
      </x:c>
      <x:c r="N40" s="72" t="str">
        <x:f>IF(COUNT('M2 F1.1'!N114,'M2 F1.2'!N114,'M2 F1.3'!N114,'M2 F2.1'!N114,'M2 F2.2'!N114,'M2 F3.1'!N114,'M2 F3.2'!N114,'M2 F3.3'!N114,'M2 F4.1'!N114,'M2 F4.2'!N114,'M2 F4.3'!N114,'M2 F4.4'!N114,'Custos comuns'!N114)=13,SUM('M2 F1.1'!N114,'M2 F1.2'!N114,'M2 F1.3'!N114,'M2 F2.1'!N114,'M2 F2.2'!N114,'M2 F3.1'!N114,'M2 F3.2'!N114,'M2 F3.3'!N114,'M2 F4.1'!N114,'M2 F4.2'!N114,'M2 F4.3'!N114,'M2 F4.4'!N114,'Custos comuns'!N114),"n.a.")</x:f>
        <x:v>n.a.</x:v>
      </x:c>
      <x:c r="O40" s="72" t="str">
        <x:f>IF(COUNT('M2 F1.1'!O114,'M2 F1.2'!O114,'M2 F1.3'!O114,'M2 F2.1'!O114,'M2 F2.2'!O114,'M2 F3.1'!O114,'M2 F3.2'!O114,'M2 F3.3'!O114,'M2 F4.1'!O114,'M2 F4.2'!O114,'M2 F4.3'!O114,'M2 F4.4'!O114,'Custos comuns'!O114)=13,SUM('M2 F1.1'!O114,'M2 F1.2'!O114,'M2 F1.3'!O114,'M2 F2.1'!O114,'M2 F2.2'!O114,'M2 F3.1'!O114,'M2 F3.2'!O114,'M2 F3.3'!O114,'M2 F4.1'!O114,'M2 F4.2'!O114,'M2 F4.3'!O114,'M2 F4.4'!O114,'Custos comuns'!O114),"n.a.")</x:f>
        <x:v>n.a.</x:v>
      </x:c>
      <x:c r="P40" s="72" t="str">
        <x:f>IF(COUNT('M2 F1.1'!P114,'M2 F1.2'!P114,'M2 F1.3'!P114,'M2 F2.1'!P114,'M2 F2.2'!P114,'M2 F3.1'!P114,'M2 F3.2'!P114,'M2 F3.3'!P114,'M2 F4.1'!P114,'M2 F4.2'!P114,'M2 F4.3'!P114,'M2 F4.4'!P114,'Custos comuns'!P114)=13,SUM('M2 F1.1'!P114,'M2 F1.2'!P114,'M2 F1.3'!P114,'M2 F2.1'!P114,'M2 F2.2'!P114,'M2 F3.1'!P114,'M2 F3.2'!P114,'M2 F3.3'!P114,'M2 F4.1'!P114,'M2 F4.2'!P114,'M2 F4.3'!P114,'M2 F4.4'!P114,'Custos comuns'!P114),"n.a.")</x:f>
        <x:v>n.a.</x:v>
      </x:c>
      <x:c r="Q40" s="72" t="str">
        <x:f>IF(COUNT('M2 F1.1'!Q114,'M2 F1.2'!Q114,'M2 F1.3'!Q114,'M2 F2.1'!Q114,'M2 F2.2'!Q114,'M2 F3.1'!Q114,'M2 F3.2'!Q114,'M2 F3.3'!Q114,'M2 F4.1'!Q114,'M2 F4.2'!Q114,'M2 F4.3'!Q114,'M2 F4.4'!Q114,'Custos comuns'!Q114)=13,SUM('M2 F1.1'!Q114,'M2 F1.2'!Q114,'M2 F1.3'!Q114,'M2 F2.1'!Q114,'M2 F2.2'!Q114,'M2 F3.1'!Q114,'M2 F3.2'!Q114,'M2 F3.3'!Q114,'M2 F4.1'!Q114,'M2 F4.2'!Q114,'M2 F4.3'!Q114,'M2 F4.4'!Q114,'Custos comuns'!Q114),"n.a.")</x:f>
        <x:v>n.a.</x:v>
      </x:c>
      <x:c r="R40" s="72" t="str">
        <x:f>IF(COUNT('M2 F1.1'!R114,'M2 F1.2'!R114,'M2 F1.3'!R114,'M2 F2.1'!R114,'M2 F2.2'!R114,'M2 F3.1'!R114,'M2 F3.2'!R114,'M2 F3.3'!R114,'M2 F4.1'!R114,'M2 F4.2'!R114,'M2 F4.3'!R114,'M2 F4.4'!R114,'Custos comuns'!R114)=13,SUM('M2 F1.1'!R114,'M2 F1.2'!R114,'M2 F1.3'!R114,'M2 F2.1'!R114,'M2 F2.2'!R114,'M2 F3.1'!R114,'M2 F3.2'!R114,'M2 F3.3'!R114,'M2 F4.1'!R114,'M2 F4.2'!R114,'M2 F4.3'!R114,'M2 F4.4'!R114,'Custos comuns'!R114),"n.a.")</x:f>
        <x:v>n.a.</x:v>
      </x:c>
      <x:c r="S40" s="72" t="str">
        <x:f>IF(COUNT('M2 F1.1'!S114,'M2 F1.2'!S114,'M2 F1.3'!S114,'M2 F2.1'!S114,'M2 F2.2'!S114,'M2 F3.1'!S114,'M2 F3.2'!S114,'M2 F3.3'!S114,'M2 F4.1'!S114,'M2 F4.2'!S114,'M2 F4.3'!S114,'M2 F4.4'!S114,'Custos comuns'!S114)=13,SUM('M2 F1.1'!S114,'M2 F1.2'!S114,'M2 F1.3'!S114,'M2 F2.1'!S114,'M2 F2.2'!S114,'M2 F3.1'!S114,'M2 F3.2'!S114,'M2 F3.3'!S114,'M2 F4.1'!S114,'M2 F4.2'!S114,'M2 F4.3'!S114,'M2 F4.4'!S114,'Custos comuns'!S114),"n.a.")</x:f>
        <x:v>n.a.</x:v>
      </x:c>
      <x:c r="T40" s="72" t="str">
        <x:f>IF(COUNT('M2 F1.1'!T114,'M2 F1.2'!T114,'M2 F1.3'!T114,'M2 F2.1'!T114,'M2 F2.2'!T114,'M2 F3.1'!T114,'M2 F3.2'!T114,'M2 F3.3'!T114,'M2 F4.1'!T114,'M2 F4.2'!T114,'M2 F4.3'!T114,'M2 F4.4'!T114,'Custos comuns'!T114)=13,SUM('M2 F1.1'!T114,'M2 F1.2'!T114,'M2 F1.3'!T114,'M2 F2.1'!T114,'M2 F2.2'!T114,'M2 F3.1'!T114,'M2 F3.2'!T114,'M2 F3.3'!T114,'M2 F4.1'!T114,'M2 F4.2'!T114,'M2 F4.3'!T114,'M2 F4.4'!T114,'Custos comuns'!T114),"n.a.")</x:f>
        <x:v>n.a.</x:v>
      </x:c>
      <x:c r="U40" s="72" t="str">
        <x:f>IF(COUNT('M2 F1.1'!U114,'M2 F1.2'!U114,'M2 F1.3'!U114,'M2 F2.1'!U114,'M2 F2.2'!U114,'M2 F3.1'!U114,'M2 F3.2'!U114,'M2 F3.3'!U114,'M2 F4.1'!U114,'M2 F4.2'!U114,'M2 F4.3'!U114,'M2 F4.4'!U114,'Custos comuns'!U114)=13,SUM('M2 F1.1'!U114,'M2 F1.2'!U114,'M2 F1.3'!U114,'M2 F2.1'!U114,'M2 F2.2'!U114,'M2 F3.1'!U114,'M2 F3.2'!U114,'M2 F3.3'!U114,'M2 F4.1'!U114,'M2 F4.2'!U114,'M2 F4.3'!U114,'M2 F4.4'!U114,'Custos comuns'!U114),"n.a.")</x:f>
        <x:v>n.a.</x:v>
      </x:c>
      <x:c r="V40" s="72" t="str">
        <x:f>IF(COUNT('M2 F1.1'!V114,'M2 F1.2'!V114,'M2 F1.3'!V114,'M2 F2.1'!V114,'M2 F2.2'!V114,'M2 F3.1'!V114,'M2 F3.2'!V114,'M2 F3.3'!V114,'M2 F4.1'!V114,'M2 F4.2'!V114,'M2 F4.3'!V114,'M2 F4.4'!V114,'Custos comuns'!V114)=13,SUM('M2 F1.1'!V114,'M2 F1.2'!V114,'M2 F1.3'!V114,'M2 F2.1'!V114,'M2 F2.2'!V114,'M2 F3.1'!V114,'M2 F3.2'!V114,'M2 F3.3'!V114,'M2 F4.1'!V114,'M2 F4.2'!V114,'M2 F4.3'!V114,'M2 F4.4'!V114,'Custos comuns'!V114),"n.a.")</x:f>
        <x:v>n.a.</x:v>
      </x:c>
      <x:c r="W40" s="72" t="str">
        <x:f>IF(COUNT('M2 F1.1'!W114,'M2 F1.2'!W114,'M2 F1.3'!W114,'M2 F2.1'!W114,'M2 F2.2'!W114,'M2 F3.1'!W114,'M2 F3.2'!W114,'M2 F3.3'!W114,'M2 F4.1'!W114,'M2 F4.2'!W114,'M2 F4.3'!W114,'M2 F4.4'!W114,'Custos comuns'!W114)=13,SUM('M2 F1.1'!W114,'M2 F1.2'!W114,'M2 F1.3'!W114,'M2 F2.1'!W114,'M2 F2.2'!W114,'M2 F3.1'!W114,'M2 F3.2'!W114,'M2 F3.3'!W114,'M2 F4.1'!W114,'M2 F4.2'!W114,'M2 F4.3'!W114,'M2 F4.4'!W114,'Custos comuns'!W114),"n.a.")</x:f>
        <x:v>n.a.</x:v>
      </x:c>
      <x:c r="X40" s="72" t="str">
        <x:f>IF(COUNT('M2 F1.1'!X114,'M2 F1.2'!X114,'M2 F1.3'!X114,'M2 F2.1'!X114,'M2 F2.2'!X114,'M2 F3.1'!X114,'M2 F3.2'!X114,'M2 F3.3'!X114,'M2 F4.1'!X114,'M2 F4.2'!X114,'M2 F4.3'!X114,'M2 F4.4'!X114,'Custos comuns'!X114)=13,SUM('M2 F1.1'!X114,'M2 F1.2'!X114,'M2 F1.3'!X114,'M2 F2.1'!X114,'M2 F2.2'!X114,'M2 F3.1'!X114,'M2 F3.2'!X114,'M2 F3.3'!X114,'M2 F4.1'!X114,'M2 F4.2'!X114,'M2 F4.3'!X114,'M2 F4.4'!X114,'Custos comuns'!X114),"n.a.")</x:f>
        <x:v>n.a.</x:v>
      </x:c>
      <x:c r="Y40" s="72" t="str">
        <x:f>IF(COUNT('M2 F1.1'!Y114,'M2 F1.2'!Y114,'M2 F1.3'!Y114,'M2 F2.1'!Y114,'M2 F2.2'!Y114,'M2 F3.1'!Y114,'M2 F3.2'!Y114,'M2 F3.3'!Y114,'M2 F4.1'!Y114,'M2 F4.2'!Y114,'M2 F4.3'!Y114,'M2 F4.4'!Y114,'Custos comuns'!Y114)=13,SUM('M2 F1.1'!Y114,'M2 F1.2'!Y114,'M2 F1.3'!Y114,'M2 F2.1'!Y114,'M2 F2.2'!Y114,'M2 F3.1'!Y114,'M2 F3.2'!Y114,'M2 F3.3'!Y114,'M2 F4.1'!Y114,'M2 F4.2'!Y114,'M2 F4.3'!Y114,'M2 F4.4'!Y114,'Custos comuns'!Y114),"n.a.")</x:f>
        <x:v>n.a.</x:v>
      </x:c>
      <x:c r="Z40" s="72" t="str">
        <x:f>IF(COUNT('M2 F1.1'!Z114,'M2 F1.2'!Z114,'M2 F1.3'!Z114,'M2 F2.1'!Z114,'M2 F2.2'!Z114,'M2 F3.1'!Z114,'M2 F3.2'!Z114,'M2 F3.3'!Z114,'M2 F4.1'!Z114,'M2 F4.2'!Z114,'M2 F4.3'!Z114,'M2 F4.4'!Z114,'Custos comuns'!Z114)=13,SUM('M2 F1.1'!Z114,'M2 F1.2'!Z114,'M2 F1.3'!Z114,'M2 F2.1'!Z114,'M2 F2.2'!Z114,'M2 F3.1'!Z114,'M2 F3.2'!Z114,'M2 F3.3'!Z114,'M2 F4.1'!Z114,'M2 F4.2'!Z114,'M2 F4.3'!Z114,'M2 F4.4'!Z114,'Custos comuns'!Z114),"n.a.")</x:f>
        <x:v>n.a.</x:v>
      </x:c>
      <x:c r="AA40" s="72" t="str">
        <x:f>IF(COUNT('M2 F1.1'!AA114,'M2 F1.2'!AA114,'M2 F1.3'!AA114,'M2 F2.1'!AA114,'M2 F2.2'!AA114,'M2 F3.1'!AA114,'M2 F3.2'!AA114,'M2 F3.3'!AA114,'M2 F4.1'!AA114,'M2 F4.2'!AA114,'M2 F4.3'!AA114,'M2 F4.4'!AA114,'Custos comuns'!AA114)=13,SUM('M2 F1.1'!AA114,'M2 F1.2'!AA114,'M2 F1.3'!AA114,'M2 F2.1'!AA114,'M2 F2.2'!AA114,'M2 F3.1'!AA114,'M2 F3.2'!AA114,'M2 F3.3'!AA114,'M2 F4.1'!AA114,'M2 F4.2'!AA114,'M2 F4.3'!AA114,'M2 F4.4'!AA114,'Custos comuns'!AA114),"n.a.")</x:f>
        <x:v>n.a.</x:v>
      </x:c>
      <x:c r="AB40" s="72" t="str">
        <x:f>IF(COUNT('M2 F1.1'!AB114,'M2 F1.2'!AB114,'M2 F1.3'!AB114,'M2 F2.1'!AB114,'M2 F2.2'!AB114,'M2 F3.1'!AB114,'M2 F3.2'!AB114,'M2 F3.3'!AB114,'M2 F4.1'!AB114,'M2 F4.2'!AB114,'M2 F4.3'!AB114,'M2 F4.4'!AB114,'Custos comuns'!AB114)=13,SUM('M2 F1.1'!AB114,'M2 F1.2'!AB114,'M2 F1.3'!AB114,'M2 F2.1'!AB114,'M2 F2.2'!AB114,'M2 F3.1'!AB114,'M2 F3.2'!AB114,'M2 F3.3'!AB114,'M2 F4.1'!AB114,'M2 F4.2'!AB114,'M2 F4.3'!AB114,'M2 F4.4'!AB114,'Custos comuns'!AB114),"n.a.")</x:f>
        <x:v>n.a.</x:v>
      </x:c>
      <x:c r="AC40" s="72" t="str">
        <x:f>IF(COUNT('M2 F1.1'!AC114,'M2 F1.2'!AC114,'M2 F1.3'!AC114,'M2 F2.1'!AC114,'M2 F2.2'!AC114,'M2 F3.1'!AC114,'M2 F3.2'!AC114,'M2 F3.3'!AC114,'M2 F4.1'!AC114,'M2 F4.2'!AC114,'M2 F4.3'!AC114,'M2 F4.4'!AC114,'Custos comuns'!AC114)=13,SUM('M2 F1.1'!AC114,'M2 F1.2'!AC114,'M2 F1.3'!AC114,'M2 F2.1'!AC114,'M2 F2.2'!AC114,'M2 F3.1'!AC114,'M2 F3.2'!AC114,'M2 F3.3'!AC114,'M2 F4.1'!AC114,'M2 F4.2'!AC114,'M2 F4.3'!AC114,'M2 F4.4'!AC114,'Custos comuns'!AC114),"n.a.")</x:f>
        <x:v>n.a.</x:v>
      </x:c>
      <x:c r="AD40" s="72" t="str">
        <x:f>IF(COUNT('M2 F1.1'!AD114,'M2 F1.2'!AD114,'M2 F1.3'!AD114,'M2 F2.1'!AD114,'M2 F2.2'!AD114,'M2 F3.1'!AD114,'M2 F3.2'!AD114,'M2 F3.3'!AD114,'M2 F4.1'!AD114,'M2 F4.2'!AD114,'M2 F4.3'!AD114,'M2 F4.4'!AD114,'Custos comuns'!AD114)=13,SUM('M2 F1.1'!AD114,'M2 F1.2'!AD114,'M2 F1.3'!AD114,'M2 F2.1'!AD114,'M2 F2.2'!AD114,'M2 F3.1'!AD114,'M2 F3.2'!AD114,'M2 F3.3'!AD114,'M2 F4.1'!AD114,'M2 F4.2'!AD114,'M2 F4.3'!AD114,'M2 F4.4'!AD114,'Custos comuns'!AD114),"n.a.")</x:f>
        <x:v>n.a.</x:v>
      </x:c>
      <x:c r="AE40" s="72" t="str">
        <x:f>IF(COUNT('M2 F1.1'!AE114,'M2 F1.2'!AE114,'M2 F1.3'!AE114,'M2 F2.1'!AE114,'M2 F2.2'!AE114,'M2 F3.1'!AE114,'M2 F3.2'!AE114,'M2 F3.3'!AE114,'M2 F4.1'!AE114,'M2 F4.2'!AE114,'M2 F4.3'!AE114,'M2 F4.4'!AE114,'Custos comuns'!AE114)=13,SUM('M2 F1.1'!AE114,'M2 F1.2'!AE114,'M2 F1.3'!AE114,'M2 F2.1'!AE114,'M2 F2.2'!AE114,'M2 F3.1'!AE114,'M2 F3.2'!AE114,'M2 F3.3'!AE114,'M2 F4.1'!AE114,'M2 F4.2'!AE114,'M2 F4.3'!AE114,'M2 F4.4'!AE114,'Custos comuns'!AE114),"n.a.")</x:f>
        <x:v>n.a.</x:v>
      </x:c>
      <x:c r="AF40" s="72" t="str">
        <x:f>IF(COUNT('M2 F1.1'!AF114,'M2 F1.2'!AF114,'M2 F1.3'!AF114,'M2 F2.1'!AF114,'M2 F2.2'!AF114,'M2 F3.1'!AF114,'M2 F3.2'!AF114,'M2 F3.3'!AF114,'M2 F4.1'!AF114,'M2 F4.2'!AF114,'M2 F4.3'!AF114,'M2 F4.4'!AF114,'Custos comuns'!AF114)=13,SUM('M2 F1.1'!AF114,'M2 F1.2'!AF114,'M2 F1.3'!AF114,'M2 F2.1'!AF114,'M2 F2.2'!AF114,'M2 F3.1'!AF114,'M2 F3.2'!AF114,'M2 F3.3'!AF114,'M2 F4.1'!AF114,'M2 F4.2'!AF114,'M2 F4.3'!AF114,'M2 F4.4'!AF114,'Custos comuns'!AF114),"n.a.")</x:f>
        <x:v>n.a.</x:v>
      </x:c>
      <x:c r="AG40" s="72" t="str">
        <x:f>IF(COUNT('M2 F1.1'!AG114,'M2 F1.2'!AG114,'M2 F1.3'!AG114,'M2 F2.1'!AG114,'M2 F2.2'!AG114,'M2 F3.1'!AG114,'M2 F3.2'!AG114,'M2 F3.3'!AG114,'M2 F4.1'!AG114,'M2 F4.2'!AG114,'M2 F4.3'!AG114,'M2 F4.4'!AG114,'Custos comuns'!AG114)=13,SUM('M2 F1.1'!AG114,'M2 F1.2'!AG114,'M2 F1.3'!AG114,'M2 F2.1'!AG114,'M2 F2.2'!AG114,'M2 F3.1'!AG114,'M2 F3.2'!AG114,'M2 F3.3'!AG114,'M2 F4.1'!AG114,'M2 F4.2'!AG114,'M2 F4.3'!AG114,'M2 F4.4'!AG114,'Custos comuns'!AG114),"n.a.")</x:f>
        <x:v>n.a.</x:v>
      </x:c>
      <x:c r="AH40" s="72" t="str">
        <x:f>IF(COUNT('M2 F1.1'!AH114,'M2 F1.2'!AH114,'M2 F1.3'!AH114,'M2 F2.1'!AH114,'M2 F2.2'!AH114,'M2 F3.1'!AH114,'M2 F3.2'!AH114,'M2 F3.3'!AH114,'M2 F4.1'!AH114,'M2 F4.2'!AH114,'M2 F4.3'!AH114,'M2 F4.4'!AH114,'Custos comuns'!AH114)=13,SUM('M2 F1.1'!AH114,'M2 F1.2'!AH114,'M2 F1.3'!AH114,'M2 F2.1'!AH114,'M2 F2.2'!AH114,'M2 F3.1'!AH114,'M2 F3.2'!AH114,'M2 F3.3'!AH114,'M2 F4.1'!AH114,'M2 F4.2'!AH114,'M2 F4.3'!AH114,'M2 F4.4'!AH114,'Custos comuns'!AH114),"n.a.")</x:f>
        <x:v>n.a.</x:v>
      </x:c>
      <x:c r="AI40" s="72" t="str">
        <x:f>IF(COUNT('M2 F1.1'!AI114,'M2 F1.2'!AI114,'M2 F1.3'!AI114,'M2 F2.1'!AI114,'M2 F2.2'!AI114,'M2 F3.1'!AI114,'M2 F3.2'!AI114,'M2 F3.3'!AI114,'M2 F4.1'!AI114,'M2 F4.2'!AI114,'M2 F4.3'!AI114,'M2 F4.4'!AI114,'Custos comuns'!AI114)=13,SUM('M2 F1.1'!AI114,'M2 F1.2'!AI114,'M2 F1.3'!AI114,'M2 F2.1'!AI114,'M2 F2.2'!AI114,'M2 F3.1'!AI114,'M2 F3.2'!AI114,'M2 F3.3'!AI114,'M2 F4.1'!AI114,'M2 F4.2'!AI114,'M2 F4.3'!AI114,'M2 F4.4'!AI114,'Custos comuns'!AI114),"n.a.")</x:f>
        <x:v>n.a.</x:v>
      </x:c>
      <x:c r="AJ40" s="72" t="str">
        <x:f>IF(COUNT('M2 F1.1'!AJ114,'M2 F1.2'!AJ114,'M2 F1.3'!AJ114,'M2 F2.1'!AJ114,'M2 F2.2'!AJ114,'M2 F3.1'!AJ114,'M2 F3.2'!AJ114,'M2 F3.3'!AJ114,'M2 F4.1'!AJ114,'M2 F4.2'!AJ114,'M2 F4.3'!AJ114,'M2 F4.4'!AJ114,'Custos comuns'!AJ114)=13,SUM('M2 F1.1'!AJ114,'M2 F1.2'!AJ114,'M2 F1.3'!AJ114,'M2 F2.1'!AJ114,'M2 F2.2'!AJ114,'M2 F3.1'!AJ114,'M2 F3.2'!AJ114,'M2 F3.3'!AJ114,'M2 F4.1'!AJ114,'M2 F4.2'!AJ114,'M2 F4.3'!AJ114,'M2 F4.4'!AJ114,'Custos comuns'!AJ114),"n.a.")</x:f>
        <x:v>n.a.</x:v>
      </x:c>
      <x:c r="AK40" s="72" t="str">
        <x:f>IF(COUNT('M2 F1.1'!AK114,'M2 F1.2'!AK114,'M2 F1.3'!AK114,'M2 F2.1'!AK114,'M2 F2.2'!AK114,'M2 F3.1'!AK114,'M2 F3.2'!AK114,'M2 F3.3'!AK114,'M2 F4.1'!AK114,'M2 F4.2'!AK114,'M2 F4.3'!AK114,'M2 F4.4'!AK114,'Custos comuns'!AK114)=13,SUM('M2 F1.1'!AK114,'M2 F1.2'!AK114,'M2 F1.3'!AK114,'M2 F2.1'!AK114,'M2 F2.2'!AK114,'M2 F3.1'!AK114,'M2 F3.2'!AK114,'M2 F3.3'!AK114,'M2 F4.1'!AK114,'M2 F4.2'!AK114,'M2 F4.3'!AK114,'M2 F4.4'!AK114,'Custos comuns'!AK114),"n.a.")</x:f>
        <x:v>n.a.</x:v>
      </x:c>
      <x:c r="AL40" s="72" t="str">
        <x:f>IF(COUNT('M2 F1.1'!AL114,'M2 F1.2'!AL114,'M2 F1.3'!AL114,'M2 F2.1'!AL114,'M2 F2.2'!AL114,'M2 F3.1'!AL114,'M2 F3.2'!AL114,'M2 F3.3'!AL114,'M2 F4.1'!AL114,'M2 F4.2'!AL114,'M2 F4.3'!AL114,'M2 F4.4'!AL114,'Custos comuns'!AL114)=13,SUM('M2 F1.1'!AL114,'M2 F1.2'!AL114,'M2 F1.3'!AL114,'M2 F2.1'!AL114,'M2 F2.2'!AL114,'M2 F3.1'!AL114,'M2 F3.2'!AL114,'M2 F3.3'!AL114,'M2 F4.1'!AL114,'M2 F4.2'!AL114,'M2 F4.3'!AL114,'M2 F4.4'!AL114,'Custos comuns'!AL114),"n.a.")</x:f>
        <x:v>n.a.</x:v>
      </x:c>
      <x:c r="AM40" s="72" t="str">
        <x:f>IF(COUNT('M2 F1.1'!AM114,'M2 F1.2'!AM114,'M2 F1.3'!AM114,'M2 F2.1'!AM114,'M2 F2.2'!AM114,'M2 F3.1'!AM114,'M2 F3.2'!AM114,'M2 F3.3'!AM114,'M2 F4.1'!AM114,'M2 F4.2'!AM114,'M2 F4.3'!AM114,'M2 F4.4'!AM114,'Custos comuns'!AM114)=13,SUM('M2 F1.1'!AM114,'M2 F1.2'!AM114,'M2 F1.3'!AM114,'M2 F2.1'!AM114,'M2 F2.2'!AM114,'M2 F3.1'!AM114,'M2 F3.2'!AM114,'M2 F3.3'!AM114,'M2 F4.1'!AM114,'M2 F4.2'!AM114,'M2 F4.3'!AM114,'M2 F4.4'!AM114,'Custos comuns'!AM114),"n.a.")</x:f>
        <x:v>n.a.</x:v>
      </x:c>
      <x:c r="AN40" s="72" t="str">
        <x:f>IF(COUNT('M2 F1.1'!AN114,'M2 F1.2'!AN114,'M2 F1.3'!AN114,'M2 F2.1'!AN114,'M2 F2.2'!AN114,'M2 F3.1'!AN114,'M2 F3.2'!AN114,'M2 F3.3'!AN114,'M2 F4.1'!AN114,'M2 F4.2'!AN114,'M2 F4.3'!AN114,'M2 F4.4'!AN114,'Custos comuns'!AN114)=13,SUM('M2 F1.1'!AN114,'M2 F1.2'!AN114,'M2 F1.3'!AN114,'M2 F2.1'!AN114,'M2 F2.2'!AN114,'M2 F3.1'!AN114,'M2 F3.2'!AN114,'M2 F3.3'!AN114,'M2 F4.1'!AN114,'M2 F4.2'!AN114,'M2 F4.3'!AN114,'M2 F4.4'!AN114,'Custos comuns'!AN114),"n.a.")</x:f>
        <x:v>n.a.</x:v>
      </x:c>
      <x:c r="AO40" s="72" t="str">
        <x:f>IF(COUNT('M2 F1.1'!AO114,'M2 F1.2'!AO114,'M2 F1.3'!AO114,'M2 F2.1'!AO114,'M2 F2.2'!AO114,'M2 F3.1'!AO114,'M2 F3.2'!AO114,'M2 F3.3'!AO114,'M2 F4.1'!AO114,'M2 F4.2'!AO114,'M2 F4.3'!AO114,'M2 F4.4'!AO114,'Custos comuns'!AO114)=13,SUM('M2 F1.1'!AO114,'M2 F1.2'!AO114,'M2 F1.3'!AO114,'M2 F2.1'!AO114,'M2 F2.2'!AO114,'M2 F3.1'!AO114,'M2 F3.2'!AO114,'M2 F3.3'!AO114,'M2 F4.1'!AO114,'M2 F4.2'!AO114,'M2 F4.3'!AO114,'M2 F4.4'!AO114,'Custos comuns'!AO114),"n.a.")</x:f>
        <x:v>n.a.</x:v>
      </x:c>
      <x:c r="AP40" s="72" t="str">
        <x:f>IF(COUNT('M2 F1.1'!AP114,'M2 F1.2'!AP114,'M2 F1.3'!AP114,'M2 F2.1'!AP114,'M2 F2.2'!AP114,'M2 F3.1'!AP114,'M2 F3.2'!AP114,'M2 F3.3'!AP114,'M2 F4.1'!AP114,'M2 F4.2'!AP114,'M2 F4.3'!AP114,'M2 F4.4'!AP114,'Custos comuns'!AP114)=13,SUM('M2 F1.1'!AP114,'M2 F1.2'!AP114,'M2 F1.3'!AP114,'M2 F2.1'!AP114,'M2 F2.2'!AP114,'M2 F3.1'!AP114,'M2 F3.2'!AP114,'M2 F3.3'!AP114,'M2 F4.1'!AP114,'M2 F4.2'!AP114,'M2 F4.3'!AP114,'M2 F4.4'!AP114,'Custos comuns'!AP114),"n.a.")</x:f>
        <x:v>n.a.</x:v>
      </x:c>
      <x:c r="AQ40" s="72" t="str">
        <x:f>IF(COUNT('M2 F1.1'!AQ114,'M2 F1.2'!AQ114,'M2 F1.3'!AQ114,'M2 F2.1'!AQ114,'M2 F2.2'!AQ114,'M2 F3.1'!AQ114,'M2 F3.2'!AQ114,'M2 F3.3'!AQ114,'M2 F4.1'!AQ114,'M2 F4.2'!AQ114,'M2 F4.3'!AQ114,'M2 F4.4'!AQ114,'Custos comuns'!AQ114)=13,SUM('M2 F1.1'!AQ114,'M2 F1.2'!AQ114,'M2 F1.3'!AQ114,'M2 F2.1'!AQ114,'M2 F2.2'!AQ114,'M2 F3.1'!AQ114,'M2 F3.2'!AQ114,'M2 F3.3'!AQ114,'M2 F4.1'!AQ114,'M2 F4.2'!AQ114,'M2 F4.3'!AQ114,'M2 F4.4'!AQ114,'Custos comuns'!AQ114),"n.a.")</x:f>
        <x:v>n.a.</x:v>
      </x:c>
      <x:c r="AR40" s="72" t="str">
        <x:f>IF(COUNT('M2 F1.1'!AR114,'M2 F1.2'!AR114,'M2 F1.3'!AR114,'M2 F2.1'!AR114,'M2 F2.2'!AR114,'M2 F3.1'!AR114,'M2 F3.2'!AR114,'M2 F3.3'!AR114,'M2 F4.1'!AR114,'M2 F4.2'!AR114,'M2 F4.3'!AR114,'M2 F4.4'!AR114,'Custos comuns'!AR114)=13,SUM('M2 F1.1'!AR114,'M2 F1.2'!AR114,'M2 F1.3'!AR114,'M2 F2.1'!AR114,'M2 F2.2'!AR114,'M2 F3.1'!AR114,'M2 F3.2'!AR114,'M2 F3.3'!AR114,'M2 F4.1'!AR114,'M2 F4.2'!AR114,'M2 F4.3'!AR114,'M2 F4.4'!AR114,'Custos comuns'!AR114),"n.a.")</x:f>
        <x:v>n.a.</x:v>
      </x:c>
      <x:c r="AS40" s="72" t="str">
        <x:f>IF(COUNT('M2 F1.1'!AS114,'M2 F1.2'!AS114,'M2 F1.3'!AS114,'M2 F2.1'!AS114,'M2 F2.2'!AS114,'M2 F3.1'!AS114,'M2 F3.2'!AS114,'M2 F3.3'!AS114,'M2 F4.1'!AS114,'M2 F4.2'!AS114,'M2 F4.3'!AS114,'M2 F4.4'!AS114,'Custos comuns'!AS114)=13,SUM('M2 F1.1'!AS114,'M2 F1.2'!AS114,'M2 F1.3'!AS114,'M2 F2.1'!AS114,'M2 F2.2'!AS114,'M2 F3.1'!AS114,'M2 F3.2'!AS114,'M2 F3.3'!AS114,'M2 F4.1'!AS114,'M2 F4.2'!AS114,'M2 F4.3'!AS114,'M2 F4.4'!AS114,'Custos comuns'!AS114),"n.a.")</x:f>
        <x:v>n.a.</x:v>
      </x:c>
      <x:c r="AT40" s="72" t="str">
        <x:f>IF(COUNT('M2 F1.1'!AT114,'M2 F1.2'!AT114,'M2 F1.3'!AT114,'M2 F2.1'!AT114,'M2 F2.2'!AT114,'M2 F3.1'!AT114,'M2 F3.2'!AT114,'M2 F3.3'!AT114,'M2 F4.1'!AT114,'M2 F4.2'!AT114,'M2 F4.3'!AT114,'M2 F4.4'!AT114,'Custos comuns'!AT114)=13,SUM('M2 F1.1'!AT114,'M2 F1.2'!AT114,'M2 F1.3'!AT114,'M2 F2.1'!AT114,'M2 F2.2'!AT114,'M2 F3.1'!AT114,'M2 F3.2'!AT114,'M2 F3.3'!AT114,'M2 F4.1'!AT114,'M2 F4.2'!AT114,'M2 F4.3'!AT114,'M2 F4.4'!AT114,'Custos comuns'!AT114),"n.a.")</x:f>
        <x:v>n.a.</x:v>
      </x:c>
      <x:c r="AU40" s="72" t="str">
        <x:f>IF(COUNT('M2 F1.1'!AU114,'M2 F1.2'!AU114,'M2 F1.3'!AU114,'M2 F2.1'!AU114,'M2 F2.2'!AU114,'M2 F3.1'!AU114,'M2 F3.2'!AU114,'M2 F3.3'!AU114,'M2 F4.1'!AU114,'M2 F4.2'!AU114,'M2 F4.3'!AU114,'M2 F4.4'!AU114,'Custos comuns'!AU114)=13,SUM('M2 F1.1'!AU114,'M2 F1.2'!AU114,'M2 F1.3'!AU114,'M2 F2.1'!AU114,'M2 F2.2'!AU114,'M2 F3.1'!AU114,'M2 F3.2'!AU114,'M2 F3.3'!AU114,'M2 F4.1'!AU114,'M2 F4.2'!AU114,'M2 F4.3'!AU114,'M2 F4.4'!AU114,'Custos comuns'!AU114),"n.a.")</x:f>
        <x:v>n.a.</x:v>
      </x:c>
      <x:c r="AV40" s="72" t="str">
        <x:f>IF(COUNT('M2 F1.1'!AV114,'M2 F1.2'!AV114,'M2 F1.3'!AV114,'M2 F2.1'!AV114,'M2 F2.2'!AV114,'M2 F3.1'!AV114,'M2 F3.2'!AV114,'M2 F3.3'!AV114,'M2 F4.1'!AV114,'M2 F4.2'!AV114,'M2 F4.3'!AV114,'M2 F4.4'!AV114,'Custos comuns'!AV114)=13,SUM('M2 F1.1'!AV114,'M2 F1.2'!AV114,'M2 F1.3'!AV114,'M2 F2.1'!AV114,'M2 F2.2'!AV114,'M2 F3.1'!AV114,'M2 F3.2'!AV114,'M2 F3.3'!AV114,'M2 F4.1'!AV114,'M2 F4.2'!AV114,'M2 F4.3'!AV114,'M2 F4.4'!AV114,'Custos comuns'!AV114),"n.a.")</x:f>
        <x:v>n.a.</x:v>
      </x:c>
      <x:c r="AW40" s="72" t="str">
        <x:f>IF(COUNT('M2 F1.1'!AW114,'M2 F1.2'!AW114,'M2 F1.3'!AW114,'M2 F2.1'!AW114,'M2 F2.2'!AW114,'M2 F3.1'!AW114,'M2 F3.2'!AW114,'M2 F3.3'!AW114,'M2 F4.1'!AW114,'M2 F4.2'!AW114,'M2 F4.3'!AW114,'M2 F4.4'!AW114,'Custos comuns'!AW114)=13,SUM('M2 F1.1'!AW114,'M2 F1.2'!AW114,'M2 F1.3'!AW114,'M2 F2.1'!AW114,'M2 F2.2'!AW114,'M2 F3.1'!AW114,'M2 F3.2'!AW114,'M2 F3.3'!AW114,'M2 F4.1'!AW114,'M2 F4.2'!AW114,'M2 F4.3'!AW114,'M2 F4.4'!AW114,'Custos comuns'!AW114),"n.a.")</x:f>
        <x:v>n.a.</x:v>
      </x:c>
      <x:c r="AX40" s="72" t="str">
        <x:f>IF(COUNT('M2 F1.1'!AX114,'M2 F1.2'!AX114,'M2 F1.3'!AX114,'M2 F2.1'!AX114,'M2 F2.2'!AX114,'M2 F3.1'!AX114,'M2 F3.2'!AX114,'M2 F3.3'!AX114,'M2 F4.1'!AX114,'M2 F4.2'!AX114,'M2 F4.3'!AX114,'M2 F4.4'!AX114,'Custos comuns'!AX114)=13,SUM('M2 F1.1'!AX114,'M2 F1.2'!AX114,'M2 F1.3'!AX114,'M2 F2.1'!AX114,'M2 F2.2'!AX114,'M2 F3.1'!AX114,'M2 F3.2'!AX114,'M2 F3.3'!AX114,'M2 F4.1'!AX114,'M2 F4.2'!AX114,'M2 F4.3'!AX114,'M2 F4.4'!AX114,'Custos comuns'!AX114),"n.a.")</x:f>
        <x:v>n.a.</x:v>
      </x:c>
      <x:c r="AY40" s="72" t="str">
        <x:f>IF(COUNT('M2 F1.1'!AY114,'M2 F1.2'!AY114,'M2 F1.3'!AY114,'M2 F2.1'!AY114,'M2 F2.2'!AY114,'M2 F3.1'!AY114,'M2 F3.2'!AY114,'M2 F3.3'!AY114,'M2 F4.1'!AY114,'M2 F4.2'!AY114,'M2 F4.3'!AY114,'M2 F4.4'!AY114,'Custos comuns'!AY114)=13,SUM('M2 F1.1'!AY114,'M2 F1.2'!AY114,'M2 F1.3'!AY114,'M2 F2.1'!AY114,'M2 F2.2'!AY114,'M2 F3.1'!AY114,'M2 F3.2'!AY114,'M2 F3.3'!AY114,'M2 F4.1'!AY114,'M2 F4.2'!AY114,'M2 F4.3'!AY114,'M2 F4.4'!AY114,'Custos comuns'!AY114),"n.a.")</x:f>
        <x:v>n.a.</x:v>
      </x:c>
      <x:c r="AZ40" s="72" t="str">
        <x:f>IF(COUNT('M2 F1.1'!AZ114,'M2 F1.2'!AZ114,'M2 F1.3'!AZ114,'M2 F2.1'!AZ114,'M2 F2.2'!AZ114,'M2 F3.1'!AZ114,'M2 F3.2'!AZ114,'M2 F3.3'!AZ114,'M2 F4.1'!AZ114,'M2 F4.2'!AZ114,'M2 F4.3'!AZ114,'M2 F4.4'!AZ114,'Custos comuns'!AZ114)=13,SUM('M2 F1.1'!AZ114,'M2 F1.2'!AZ114,'M2 F1.3'!AZ114,'M2 F2.1'!AZ114,'M2 F2.2'!AZ114,'M2 F3.1'!AZ114,'M2 F3.2'!AZ114,'M2 F3.3'!AZ114,'M2 F4.1'!AZ114,'M2 F4.2'!AZ114,'M2 F4.3'!AZ114,'M2 F4.4'!AZ114,'Custos comuns'!AZ114),"n.a.")</x:f>
        <x:v>n.a.</x:v>
      </x:c>
      <x:c r="BA40" s="72" t="str">
        <x:f>IF(COUNT('M2 F1.1'!BA114,'M2 F1.2'!BA114,'M2 F1.3'!BA114,'M2 F2.1'!BA114,'M2 F2.2'!BA114,'M2 F3.1'!BA114,'M2 F3.2'!BA114,'M2 F3.3'!BA114,'M2 F4.1'!BA114,'M2 F4.2'!BA114,'M2 F4.3'!BA114,'M2 F4.4'!BA114,'Custos comuns'!BA114)=13,SUM('M2 F1.1'!BA114,'M2 F1.2'!BA114,'M2 F1.3'!BA114,'M2 F2.1'!BA114,'M2 F2.2'!BA114,'M2 F3.1'!BA114,'M2 F3.2'!BA114,'M2 F3.3'!BA114,'M2 F4.1'!BA114,'M2 F4.2'!BA114,'M2 F4.3'!BA114,'M2 F4.4'!BA114,'Custos comuns'!BA114),"n.a.")</x:f>
        <x:v>n.a.</x:v>
      </x:c>
      <x:c r="BB40" s="72" t="str">
        <x:f>IF(COUNT('M2 F1.1'!BB114,'M2 F1.2'!BB114,'M2 F1.3'!BB114,'M2 F2.1'!BB114,'M2 F2.2'!BB114,'M2 F3.1'!BB114,'M2 F3.2'!BB114,'M2 F3.3'!BB114,'M2 F4.1'!BB114,'M2 F4.2'!BB114,'M2 F4.3'!BB114,'M2 F4.4'!BB114,'Custos comuns'!BB114)=13,SUM('M2 F1.1'!BB114,'M2 F1.2'!BB114,'M2 F1.3'!BB114,'M2 F2.1'!BB114,'M2 F2.2'!BB114,'M2 F3.1'!BB114,'M2 F3.2'!BB114,'M2 F3.3'!BB114,'M2 F4.1'!BB114,'M2 F4.2'!BB114,'M2 F4.3'!BB114,'M2 F4.4'!BB114,'Custos comuns'!BB114),"n.a.")</x:f>
        <x:v>n.a.</x:v>
      </x:c>
      <x:c r="BC40" s="72" t="str">
        <x:f>IF(COUNT('M2 F1.1'!BC114,'M2 F1.2'!BC114,'M2 F1.3'!BC114,'M2 F2.1'!BC114,'M2 F2.2'!BC114,'M2 F3.1'!BC114,'M2 F3.2'!BC114,'M2 F3.3'!BC114,'M2 F4.1'!BC114,'M2 F4.2'!BC114,'M2 F4.3'!BC114,'M2 F4.4'!BC114,'Custos comuns'!BC114)=13,SUM('M2 F1.1'!BC114,'M2 F1.2'!BC114,'M2 F1.3'!BC114,'M2 F2.1'!BC114,'M2 F2.2'!BC114,'M2 F3.1'!BC114,'M2 F3.2'!BC114,'M2 F3.3'!BC114,'M2 F4.1'!BC114,'M2 F4.2'!BC114,'M2 F4.3'!BC114,'M2 F4.4'!BC114,'Custos comuns'!BC114),"n.a.")</x:f>
        <x:v>n.a.</x:v>
      </x:c>
      <x:c r="BD40" s="72" t="str">
        <x:f>IF(COUNT('M2 F1.1'!BD114,'M2 F1.2'!BD114,'M2 F1.3'!BD114,'M2 F2.1'!BD114,'M2 F2.2'!BD114,'M2 F3.1'!BD114,'M2 F3.2'!BD114,'M2 F3.3'!BD114,'M2 F4.1'!BD114,'M2 F4.2'!BD114,'M2 F4.3'!BD114,'M2 F4.4'!BD114,'Custos comuns'!BD114)=13,SUM('M2 F1.1'!BD114,'M2 F1.2'!BD114,'M2 F1.3'!BD114,'M2 F2.1'!BD114,'M2 F2.2'!BD114,'M2 F3.1'!BD114,'M2 F3.2'!BD114,'M2 F3.3'!BD114,'M2 F4.1'!BD114,'M2 F4.2'!BD114,'M2 F4.3'!BD114,'M2 F4.4'!BD114,'Custos comuns'!BD114),"n.a.")</x:f>
        <x:v>n.a.</x:v>
      </x:c>
      <x:c r="BE40" s="72" t="str">
        <x:f>IF(COUNT('M2 F1.1'!BE114,'M2 F1.2'!BE114,'M2 F1.3'!BE114,'M2 F2.1'!BE114,'M2 F2.2'!BE114,'M2 F3.1'!BE114,'M2 F3.2'!BE114,'M2 F3.3'!BE114,'M2 F4.1'!BE114,'M2 F4.2'!BE114,'M2 F4.3'!BE114,'M2 F4.4'!BE114,'Custos comuns'!BE114)=13,SUM('M2 F1.1'!BE114,'M2 F1.2'!BE114,'M2 F1.3'!BE114,'M2 F2.1'!BE114,'M2 F2.2'!BE114,'M2 F3.1'!BE114,'M2 F3.2'!BE114,'M2 F3.3'!BE114,'M2 F4.1'!BE114,'M2 F4.2'!BE114,'M2 F4.3'!BE114,'M2 F4.4'!BE114,'Custos comuns'!BE114),"n.a.")</x:f>
        <x:v>n.a.</x:v>
      </x:c>
      <x:c r="BF40" s="72" t="str">
        <x:f>IF(COUNT('M2 F1.1'!BF114,'M2 F1.2'!BF114,'M2 F1.3'!BF114,'M2 F2.1'!BF114,'M2 F2.2'!BF114,'M2 F3.1'!BF114,'M2 F3.2'!BF114,'M2 F3.3'!BF114,'M2 F4.1'!BF114,'M2 F4.2'!BF114,'M2 F4.3'!BF114,'M2 F4.4'!BF114,'Custos comuns'!BF114)=13,SUM('M2 F1.1'!BF114,'M2 F1.2'!BF114,'M2 F1.3'!BF114,'M2 F2.1'!BF114,'M2 F2.2'!BF114,'M2 F3.1'!BF114,'M2 F3.2'!BF114,'M2 F3.3'!BF114,'M2 F4.1'!BF114,'M2 F4.2'!BF114,'M2 F4.3'!BF114,'M2 F4.4'!BF114,'Custos comuns'!BF114),"n.a.")</x:f>
        <x:v>n.a.</x:v>
      </x:c>
      <x:c r="BG40" s="72" t="str">
        <x:f>IF(COUNT('M2 F1.1'!BG114,'M2 F1.2'!BG114,'M2 F1.3'!BG114,'M2 F2.1'!BG114,'M2 F2.2'!BG114,'M2 F3.1'!BG114,'M2 F3.2'!BG114,'M2 F3.3'!BG114,'M2 F4.1'!BG114,'M2 F4.2'!BG114,'M2 F4.3'!BG114,'M2 F4.4'!BG114,'Custos comuns'!BG114)=13,SUM('M2 F1.1'!BG114,'M2 F1.2'!BG114,'M2 F1.3'!BG114,'M2 F2.1'!BG114,'M2 F2.2'!BG114,'M2 F3.1'!BG114,'M2 F3.2'!BG114,'M2 F3.3'!BG114,'M2 F4.1'!BG114,'M2 F4.2'!BG114,'M2 F4.3'!BG114,'M2 F4.4'!BG114,'Custos comuns'!BG114),"n.a.")</x:f>
        <x:v>n.a.</x:v>
      </x:c>
      <x:c r="BH40" s="72" t="str">
        <x:f>IF(COUNT('M2 F1.1'!BH114,'M2 F1.2'!BH114,'M2 F1.3'!BH114,'M2 F2.1'!BH114,'M2 F2.2'!BH114,'M2 F3.1'!BH114,'M2 F3.2'!BH114,'M2 F3.3'!BH114,'M2 F4.1'!BH114,'M2 F4.2'!BH114,'M2 F4.3'!BH114,'M2 F4.4'!BH114,'Custos comuns'!BH114)=13,SUM('M2 F1.1'!BH114,'M2 F1.2'!BH114,'M2 F1.3'!BH114,'M2 F2.1'!BH114,'M2 F2.2'!BH114,'M2 F3.1'!BH114,'M2 F3.2'!BH114,'M2 F3.3'!BH114,'M2 F4.1'!BH114,'M2 F4.2'!BH114,'M2 F4.3'!BH114,'M2 F4.4'!BH114,'Custos comuns'!BH114),"n.a.")</x:f>
        <x:v>n.a.</x:v>
      </x:c>
      <x:c r="BI40" s="72" t="str">
        <x:f>IF(COUNT('M2 F1.1'!BI114,'M2 F1.2'!BI114,'M2 F1.3'!BI114,'M2 F2.1'!BI114,'M2 F2.2'!BI114,'M2 F3.1'!BI114,'M2 F3.2'!BI114,'M2 F3.3'!BI114,'M2 F4.1'!BI114,'M2 F4.2'!BI114,'M2 F4.3'!BI114,'M2 F4.4'!BI114,'Custos comuns'!BI114)=13,SUM('M2 F1.1'!BI114,'M2 F1.2'!BI114,'M2 F1.3'!BI114,'M2 F2.1'!BI114,'M2 F2.2'!BI114,'M2 F3.1'!BI114,'M2 F3.2'!BI114,'M2 F3.3'!BI114,'M2 F4.1'!BI114,'M2 F4.2'!BI114,'M2 F4.3'!BI114,'M2 F4.4'!BI114,'Custos comuns'!BI114),"n.a.")</x:f>
        <x:v>n.a.</x:v>
      </x:c>
      <x:c r="BJ40" s="72" t="str">
        <x:f>IF(COUNT('M2 F1.1'!BJ114,'M2 F1.2'!BJ114,'M2 F1.3'!BJ114,'M2 F2.1'!BJ114,'M2 F2.2'!BJ114,'M2 F3.1'!BJ114,'M2 F3.2'!BJ114,'M2 F3.3'!BJ114,'M2 F4.1'!BJ114,'M2 F4.2'!BJ114,'M2 F4.3'!BJ114,'M2 F4.4'!BJ114,'Custos comuns'!BJ114)=13,SUM('M2 F1.1'!BJ114,'M2 F1.2'!BJ114,'M2 F1.3'!BJ114,'M2 F2.1'!BJ114,'M2 F2.2'!BJ114,'M2 F3.1'!BJ114,'M2 F3.2'!BJ114,'M2 F3.3'!BJ114,'M2 F4.1'!BJ114,'M2 F4.2'!BJ114,'M2 F4.3'!BJ114,'M2 F4.4'!BJ114,'Custos comuns'!BJ114),"n.a.")</x:f>
        <x:v>n.a.</x:v>
      </x:c>
      <x:c r="BK40" s="72" t="str">
        <x:f>IF(COUNT('M2 F1.1'!BK114,'M2 F1.2'!BK114,'M2 F1.3'!BK114,'M2 F2.1'!BK114,'M2 F2.2'!BK114,'M2 F3.1'!BK114,'M2 F3.2'!BK114,'M2 F3.3'!BK114,'M2 F4.1'!BK114,'M2 F4.2'!BK114,'M2 F4.3'!BK114,'M2 F4.4'!BK114,'Custos comuns'!BK114)=13,SUM('M2 F1.1'!BK114,'M2 F1.2'!BK114,'M2 F1.3'!BK114,'M2 F2.1'!BK114,'M2 F2.2'!BK114,'M2 F3.1'!BK114,'M2 F3.2'!BK114,'M2 F3.3'!BK114,'M2 F4.1'!BK114,'M2 F4.2'!BK114,'M2 F4.3'!BK114,'M2 F4.4'!BK114,'Custos comuns'!BK114),"n.a.")</x:f>
        <x:v>n.a.</x:v>
      </x:c>
      <x:c r="BL40" s="72" t="str">
        <x:f>IF(COUNT('M2 F1.1'!BL114,'M2 F1.2'!BL114,'M2 F1.3'!BL114,'M2 F2.1'!BL114,'M2 F2.2'!BL114,'M2 F3.1'!BL114,'M2 F3.2'!BL114,'M2 F3.3'!BL114,'M2 F4.1'!BL114,'M2 F4.2'!BL114,'M2 F4.3'!BL114,'M2 F4.4'!BL114,'Custos comuns'!BL114)=13,SUM('M2 F1.1'!BL114,'M2 F1.2'!BL114,'M2 F1.3'!BL114,'M2 F2.1'!BL114,'M2 F2.2'!BL114,'M2 F3.1'!BL114,'M2 F3.2'!BL114,'M2 F3.3'!BL114,'M2 F4.1'!BL114,'M2 F4.2'!BL114,'M2 F4.3'!BL114,'M2 F4.4'!BL114,'Custos comuns'!BL114),"n.a.")</x:f>
        <x:v>n.a.</x:v>
      </x:c>
      <x:c r="BM40" s="72" t="str">
        <x:f>IF(COUNT('M2 F1.1'!BM114,'M2 F1.2'!BM114,'M2 F1.3'!BM114,'M2 F2.1'!BM114,'M2 F2.2'!BM114,'M2 F3.1'!BM114,'M2 F3.2'!BM114,'M2 F3.3'!BM114,'M2 F4.1'!BM114,'M2 F4.2'!BM114,'M2 F4.3'!BM114,'M2 F4.4'!BM114,'Custos comuns'!BM114)=13,SUM('M2 F1.1'!BM114,'M2 F1.2'!BM114,'M2 F1.3'!BM114,'M2 F2.1'!BM114,'M2 F2.2'!BM114,'M2 F3.1'!BM114,'M2 F3.2'!BM114,'M2 F3.3'!BM114,'M2 F4.1'!BM114,'M2 F4.2'!BM114,'M2 F4.3'!BM114,'M2 F4.4'!BM114,'Custos comuns'!BM114),"n.a.")</x:f>
        <x:v>n.a.</x:v>
      </x:c>
      <x:c r="BN40" s="72" t="str">
        <x:f>IF(COUNT('M2 F1.1'!BN114,'M2 F1.2'!BN114,'M2 F1.3'!BN114,'M2 F2.1'!BN114,'M2 F2.2'!BN114,'M2 F3.1'!BN114,'M2 F3.2'!BN114,'M2 F3.3'!BN114,'M2 F4.1'!BN114,'M2 F4.2'!BN114,'M2 F4.3'!BN114,'M2 F4.4'!BN114,'Custos comuns'!BN114)=13,SUM('M2 F1.1'!BN114,'M2 F1.2'!BN114,'M2 F1.3'!BN114,'M2 F2.1'!BN114,'M2 F2.2'!BN114,'M2 F3.1'!BN114,'M2 F3.2'!BN114,'M2 F3.3'!BN114,'M2 F4.1'!BN114,'M2 F4.2'!BN114,'M2 F4.3'!BN114,'M2 F4.4'!BN114,'Custos comuns'!BN114),"n.a.")</x:f>
        <x:v>n.a.</x:v>
      </x:c>
      <x:c r="BO40" s="72" t="str">
        <x:f>IF(COUNT('M2 F1.1'!BO114,'M2 F1.2'!BO114,'M2 F1.3'!BO114,'M2 F2.1'!BO114,'M2 F2.2'!BO114,'M2 F3.1'!BO114,'M2 F3.2'!BO114,'M2 F3.3'!BO114,'M2 F4.1'!BO114,'M2 F4.2'!BO114,'M2 F4.3'!BO114,'M2 F4.4'!BO114,'Custos comuns'!BO114)=13,SUM('M2 F1.1'!BO114,'M2 F1.2'!BO114,'M2 F1.3'!BO114,'M2 F2.1'!BO114,'M2 F2.2'!BO114,'M2 F3.1'!BO114,'M2 F3.2'!BO114,'M2 F3.3'!BO114,'M2 F4.1'!BO114,'M2 F4.2'!BO114,'M2 F4.3'!BO114,'M2 F4.4'!BO114,'Custos comuns'!BO114),"n.a.")</x:f>
        <x:v>n.a.</x:v>
      </x:c>
      <x:c r="BP40" s="72" t="str">
        <x:f>IF(COUNT('M2 F1.1'!BP114,'M2 F1.2'!BP114,'M2 F1.3'!BP114,'M2 F2.1'!BP114,'M2 F2.2'!BP114,'M2 F3.1'!BP114,'M2 F3.2'!BP114,'M2 F3.3'!BP114,'M2 F4.1'!BP114,'M2 F4.2'!BP114,'M2 F4.3'!BP114,'M2 F4.4'!BP114,'Custos comuns'!BP114)=13,SUM('M2 F1.1'!BP114,'M2 F1.2'!BP114,'M2 F1.3'!BP114,'M2 F2.1'!BP114,'M2 F2.2'!BP114,'M2 F3.1'!BP114,'M2 F3.2'!BP114,'M2 F3.3'!BP114,'M2 F4.1'!BP114,'M2 F4.2'!BP114,'M2 F4.3'!BP114,'M2 F4.4'!BP114,'Custos comuns'!BP114),"n.a.")</x:f>
        <x:v>n.a.</x:v>
      </x:c>
      <x:c r="BQ40" s="72" t="str">
        <x:f>IF(COUNT('M2 F1.1'!BQ114,'M2 F1.2'!BQ114,'M2 F1.3'!BQ114,'M2 F2.1'!BQ114,'M2 F2.2'!BQ114,'M2 F3.1'!BQ114,'M2 F3.2'!BQ114,'M2 F3.3'!BQ114,'M2 F4.1'!BQ114,'M2 F4.2'!BQ114,'M2 F4.3'!BQ114,'M2 F4.4'!BQ114,'Custos comuns'!BQ114)=13,SUM('M2 F1.1'!BQ114,'M2 F1.2'!BQ114,'M2 F1.3'!BQ114,'M2 F2.1'!BQ114,'M2 F2.2'!BQ114,'M2 F3.1'!BQ114,'M2 F3.2'!BQ114,'M2 F3.3'!BQ114,'M2 F4.1'!BQ114,'M2 F4.2'!BQ114,'M2 F4.3'!BQ114,'M2 F4.4'!BQ114,'Custos comuns'!BQ114),"n.a.")</x:f>
        <x:v>n.a.</x:v>
      </x:c>
      <x:c r="BR40" s="72" t="str">
        <x:f>IF(COUNT('M2 F1.1'!BR114,'M2 F1.2'!BR114,'M2 F1.3'!BR114,'M2 F2.1'!BR114,'M2 F2.2'!BR114,'M2 F3.1'!BR114,'M2 F3.2'!BR114,'M2 F3.3'!BR114,'M2 F4.1'!BR114,'M2 F4.2'!BR114,'M2 F4.3'!BR114,'M2 F4.4'!BR114,'Custos comuns'!BR114)=13,SUM('M2 F1.1'!BR114,'M2 F1.2'!BR114,'M2 F1.3'!BR114,'M2 F2.1'!BR114,'M2 F2.2'!BR114,'M2 F3.1'!BR114,'M2 F3.2'!BR114,'M2 F3.3'!BR114,'M2 F4.1'!BR114,'M2 F4.2'!BR114,'M2 F4.3'!BR114,'M2 F4.4'!BR114,'Custos comuns'!BR114),"n.a.")</x:f>
        <x:v>n.a.</x:v>
      </x:c>
      <x:c r="BS40" s="72" t="str">
        <x:f>IF(COUNT('M2 F1.1'!BS114,'M2 F1.2'!BS114,'M2 F1.3'!BS114,'M2 F2.1'!BS114,'M2 F2.2'!BS114,'M2 F3.1'!BS114,'M2 F3.2'!BS114,'M2 F3.3'!BS114,'M2 F4.1'!BS114,'M2 F4.2'!BS114,'M2 F4.3'!BS114,'M2 F4.4'!BS114,'Custos comuns'!BS114)=13,SUM('M2 F1.1'!BS114,'M2 F1.2'!BS114,'M2 F1.3'!BS114,'M2 F2.1'!BS114,'M2 F2.2'!BS114,'M2 F3.1'!BS114,'M2 F3.2'!BS114,'M2 F3.3'!BS114,'M2 F4.1'!BS114,'M2 F4.2'!BS114,'M2 F4.3'!BS114,'M2 F4.4'!BS114,'Custos comuns'!BS114),"n.a.")</x:f>
        <x:v>n.a.</x:v>
      </x:c>
      <x:c r="BT40" s="72" t="str">
        <x:f>IF(COUNT('M2 F1.1'!BT114,'M2 F1.2'!BT114,'M2 F1.3'!BT114,'M2 F2.1'!BT114,'M2 F2.2'!BT114,'M2 F3.1'!BT114,'M2 F3.2'!BT114,'M2 F3.3'!BT114,'M2 F4.1'!BT114,'M2 F4.2'!BT114,'M2 F4.3'!BT114,'M2 F4.4'!BT114,'Custos comuns'!BT114)=13,SUM('M2 F1.1'!BT114,'M2 F1.2'!BT114,'M2 F1.3'!BT114,'M2 F2.1'!BT114,'M2 F2.2'!BT114,'M2 F3.1'!BT114,'M2 F3.2'!BT114,'M2 F3.3'!BT114,'M2 F4.1'!BT114,'M2 F4.2'!BT114,'M2 F4.3'!BT114,'M2 F4.4'!BT114,'Custos comuns'!BT114),"n.a.")</x:f>
        <x:v>n.a.</x:v>
      </x:c>
      <x:c r="BU40" s="72" t="str">
        <x:f>IF(COUNT('M2 F1.1'!BU114,'M2 F1.2'!BU114,'M2 F1.3'!BU114,'M2 F2.1'!BU114,'M2 F2.2'!BU114,'M2 F3.1'!BU114,'M2 F3.2'!BU114,'M2 F3.3'!BU114,'M2 F4.1'!BU114,'M2 F4.2'!BU114,'M2 F4.3'!BU114,'M2 F4.4'!BU114,'Custos comuns'!BU114)=13,SUM('M2 F1.1'!BU114,'M2 F1.2'!BU114,'M2 F1.3'!BU114,'M2 F2.1'!BU114,'M2 F2.2'!BU114,'M2 F3.1'!BU114,'M2 F3.2'!BU114,'M2 F3.3'!BU114,'M2 F4.1'!BU114,'M2 F4.2'!BU114,'M2 F4.3'!BU114,'M2 F4.4'!BU114,'Custos comuns'!BU114),"n.a.")</x:f>
        <x:v>n.a.</x:v>
      </x:c>
      <x:c r="BV40" s="72" t="str">
        <x:f>IF(COUNT('M2 F1.1'!BV114,'M2 F1.2'!BV114,'M2 F1.3'!BV114,'M2 F2.1'!BV114,'M2 F2.2'!BV114,'M2 F3.1'!BV114,'M2 F3.2'!BV114,'M2 F3.3'!BV114,'M2 F4.1'!BV114,'M2 F4.2'!BV114,'M2 F4.3'!BV114,'M2 F4.4'!BV114,'Custos comuns'!BV114)=13,SUM('M2 F1.1'!BV114,'M2 F1.2'!BV114,'M2 F1.3'!BV114,'M2 F2.1'!BV114,'M2 F2.2'!BV114,'M2 F3.1'!BV114,'M2 F3.2'!BV114,'M2 F3.3'!BV114,'M2 F4.1'!BV114,'M2 F4.2'!BV114,'M2 F4.3'!BV114,'M2 F4.4'!BV114,'Custos comuns'!BV114),"n.a.")</x:f>
        <x:v>n.a.</x:v>
      </x:c>
      <x:c r="BW40" s="72" t="str">
        <x:f>IF(COUNT('M2 F1.1'!BW114,'M2 F1.2'!BW114,'M2 F1.3'!BW114,'M2 F2.1'!BW114,'M2 F2.2'!BW114,'M2 F3.1'!BW114,'M2 F3.2'!BW114,'M2 F3.3'!BW114,'M2 F4.1'!BW114,'M2 F4.2'!BW114,'M2 F4.3'!BW114,'M2 F4.4'!BW114,'Custos comuns'!BW114)=13,SUM('M2 F1.1'!BW114,'M2 F1.2'!BW114,'M2 F1.3'!BW114,'M2 F2.1'!BW114,'M2 F2.2'!BW114,'M2 F3.1'!BW114,'M2 F3.2'!BW114,'M2 F3.3'!BW114,'M2 F4.1'!BW114,'M2 F4.2'!BW114,'M2 F4.3'!BW114,'M2 F4.4'!BW114,'Custos comuns'!BW114),"n.a.")</x:f>
        <x:v>n.a.</x:v>
      </x:c>
      <x:c r="BX40" s="72" t="str">
        <x:f>IF(COUNT('M2 F1.1'!BX114,'M2 F1.2'!BX114,'M2 F1.3'!BX114,'M2 F2.1'!BX114,'M2 F2.2'!BX114,'M2 F3.1'!BX114,'M2 F3.2'!BX114,'M2 F3.3'!BX114,'M2 F4.1'!BX114,'M2 F4.2'!BX114,'M2 F4.3'!BX114,'M2 F4.4'!BX114,'Custos comuns'!BX114)=13,SUM('M2 F1.1'!BX114,'M2 F1.2'!BX114,'M2 F1.3'!BX114,'M2 F2.1'!BX114,'M2 F2.2'!BX114,'M2 F3.1'!BX114,'M2 F3.2'!BX114,'M2 F3.3'!BX114,'M2 F4.1'!BX114,'M2 F4.2'!BX114,'M2 F4.3'!BX114,'M2 F4.4'!BX114,'Custos comuns'!BX114),"n.a.")</x:f>
        <x:v>n.a.</x:v>
      </x:c>
      <x:c r="BY40" s="72" t="str">
        <x:f>IF(COUNT('M2 F1.1'!BY114,'M2 F1.2'!BY114,'M2 F1.3'!BY114,'M2 F2.1'!BY114,'M2 F2.2'!BY114,'M2 F3.1'!BY114,'M2 F3.2'!BY114,'M2 F3.3'!BY114,'M2 F4.1'!BY114,'M2 F4.2'!BY114,'M2 F4.3'!BY114,'M2 F4.4'!BY114,'Custos comuns'!BY114)=13,SUM('M2 F1.1'!BY114,'M2 F1.2'!BY114,'M2 F1.3'!BY114,'M2 F2.1'!BY114,'M2 F2.2'!BY114,'M2 F3.1'!BY114,'M2 F3.2'!BY114,'M2 F3.3'!BY114,'M2 F4.1'!BY114,'M2 F4.2'!BY114,'M2 F4.3'!BY114,'M2 F4.4'!BY114,'Custos comuns'!BY114),"n.a.")</x:f>
        <x:v>n.a.</x:v>
      </x:c>
      <x:c r="BZ40" s="72" t="str">
        <x:f>IF(COUNT('M2 F1.1'!BZ114,'M2 F1.2'!BZ114,'M2 F1.3'!BZ114,'M2 F2.1'!BZ114,'M2 F2.2'!BZ114,'M2 F3.1'!BZ114,'M2 F3.2'!BZ114,'M2 F3.3'!BZ114,'M2 F4.1'!BZ114,'M2 F4.2'!BZ114,'M2 F4.3'!BZ114,'M2 F4.4'!BZ114,'Custos comuns'!BZ114)=13,SUM('M2 F1.1'!BZ114,'M2 F1.2'!BZ114,'M2 F1.3'!BZ114,'M2 F2.1'!BZ114,'M2 F2.2'!BZ114,'M2 F3.1'!BZ114,'M2 F3.2'!BZ114,'M2 F3.3'!BZ114,'M2 F4.1'!BZ114,'M2 F4.2'!BZ114,'M2 F4.3'!BZ114,'M2 F4.4'!BZ114,'Custos comuns'!BZ114),"n.a.")</x:f>
        <x:v>n.a.</x:v>
      </x:c>
      <x:c r="CA40" s="72" t="str">
        <x:f>IF(COUNT('M2 F1.1'!CA114,'M2 F1.2'!CA114,'M2 F1.3'!CA114,'M2 F2.1'!CA114,'M2 F2.2'!CA114,'M2 F3.1'!CA114,'M2 F3.2'!CA114,'M2 F3.3'!CA114,'M2 F4.1'!CA114,'M2 F4.2'!CA114,'M2 F4.3'!CA114,'M2 F4.4'!CA114,'Custos comuns'!CA114)=13,SUM('M2 F1.1'!CA114,'M2 F1.2'!CA114,'M2 F1.3'!CA114,'M2 F2.1'!CA114,'M2 F2.2'!CA114,'M2 F3.1'!CA114,'M2 F3.2'!CA114,'M2 F3.3'!CA114,'M2 F4.1'!CA114,'M2 F4.2'!CA114,'M2 F4.3'!CA114,'M2 F4.4'!CA114,'Custos comuns'!CA114),"n.a.")</x:f>
        <x:v>n.a.</x:v>
      </x:c>
      <x:c r="CB40" s="72" t="str">
        <x:f>IF(COUNT('M2 F1.1'!CB114,'M2 F1.2'!CB114,'M2 F1.3'!CB114,'M2 F2.1'!CB114,'M2 F2.2'!CB114,'M2 F3.1'!CB114,'M2 F3.2'!CB114,'M2 F3.3'!CB114,'M2 F4.1'!CB114,'M2 F4.2'!CB114,'M2 F4.3'!CB114,'M2 F4.4'!CB114,'Custos comuns'!CB114)=13,SUM('M2 F1.1'!CB114,'M2 F1.2'!CB114,'M2 F1.3'!CB114,'M2 F2.1'!CB114,'M2 F2.2'!CB114,'M2 F3.1'!CB114,'M2 F3.2'!CB114,'M2 F3.3'!CB114,'M2 F4.1'!CB114,'M2 F4.2'!CB114,'M2 F4.3'!CB114,'M2 F4.4'!CB114,'Custos comuns'!CB114),"n.a.")</x:f>
        <x:v>n.a.</x:v>
      </x:c>
      <x:c r="CC40" s="72" t="str">
        <x:f>IF(COUNT('M2 F1.1'!CC114,'M2 F1.2'!CC114,'M2 F1.3'!CC114,'M2 F2.1'!CC114,'M2 F2.2'!CC114,'M2 F3.1'!CC114,'M2 F3.2'!CC114,'M2 F3.3'!CC114,'M2 F4.1'!CC114,'M2 F4.2'!CC114,'M2 F4.3'!CC114,'M2 F4.4'!CC114,'Custos comuns'!CC114)=13,SUM('M2 F1.1'!CC114,'M2 F1.2'!CC114,'M2 F1.3'!CC114,'M2 F2.1'!CC114,'M2 F2.2'!CC114,'M2 F3.1'!CC114,'M2 F3.2'!CC114,'M2 F3.3'!CC114,'M2 F4.1'!CC114,'M2 F4.2'!CC114,'M2 F4.3'!CC114,'M2 F4.4'!CC114,'Custos comuns'!CC114),"n.a.")</x:f>
        <x:v>n.a.</x:v>
      </x:c>
      <x:c r="CD40" s="72" t="str">
        <x:f>IF(COUNT('M2 F1.1'!CD114,'M2 F1.2'!CD114,'M2 F1.3'!CD114,'M2 F2.1'!CD114,'M2 F2.2'!CD114,'M2 F3.1'!CD114,'M2 F3.2'!CD114,'M2 F3.3'!CD114,'M2 F4.1'!CD114,'M2 F4.2'!CD114,'M2 F4.3'!CD114,'M2 F4.4'!CD114,'Custos comuns'!CD114)=13,SUM('M2 F1.1'!CD114,'M2 F1.2'!CD114,'M2 F1.3'!CD114,'M2 F2.1'!CD114,'M2 F2.2'!CD114,'M2 F3.1'!CD114,'M2 F3.2'!CD114,'M2 F3.3'!CD114,'M2 F4.1'!CD114,'M2 F4.2'!CD114,'M2 F4.3'!CD114,'M2 F4.4'!CD114,'Custos comuns'!CD114),"n.a.")</x:f>
        <x:v>n.a.</x:v>
      </x:c>
      <x:c r="CE40" s="72" t="str">
        <x:f>IF(COUNT('M2 F1.1'!CE114,'M2 F1.2'!CE114,'M2 F1.3'!CE114,'M2 F2.1'!CE114,'M2 F2.2'!CE114,'M2 F3.1'!CE114,'M2 F3.2'!CE114,'M2 F3.3'!CE114,'M2 F4.1'!CE114,'M2 F4.2'!CE114,'M2 F4.3'!CE114,'M2 F4.4'!CE114,'Custos comuns'!CE114)=13,SUM('M2 F1.1'!CE114,'M2 F1.2'!CE114,'M2 F1.3'!CE114,'M2 F2.1'!CE114,'M2 F2.2'!CE114,'M2 F3.1'!CE114,'M2 F3.2'!CE114,'M2 F3.3'!CE114,'M2 F4.1'!CE114,'M2 F4.2'!CE114,'M2 F4.3'!CE114,'M2 F4.4'!CE114,'Custos comuns'!CE114),"n.a.")</x:f>
        <x:v>n.a.</x:v>
      </x:c>
      <x:c r="CF40" s="72" t="str">
        <x:f>IF(COUNT('M2 F1.1'!CF114,'M2 F1.2'!CF114,'M2 F1.3'!CF114,'M2 F2.1'!CF114,'M2 F2.2'!CF114,'M2 F3.1'!CF114,'M2 F3.2'!CF114,'M2 F3.3'!CF114,'M2 F4.1'!CF114,'M2 F4.2'!CF114,'M2 F4.3'!CF114,'M2 F4.4'!CF114,'Custos comuns'!CF114)=13,SUM('M2 F1.1'!CF114,'M2 F1.2'!CF114,'M2 F1.3'!CF114,'M2 F2.1'!CF114,'M2 F2.2'!CF114,'M2 F3.1'!CF114,'M2 F3.2'!CF114,'M2 F3.3'!CF114,'M2 F4.1'!CF114,'M2 F4.2'!CF114,'M2 F4.3'!CF114,'M2 F4.4'!CF114,'Custos comuns'!CF114),"n.a.")</x:f>
        <x:v>n.a.</x:v>
      </x:c>
      <x:c r="CG40" s="72" t="str">
        <x:f>IF(COUNT('M2 F1.1'!CG114,'M2 F1.2'!CG114,'M2 F1.3'!CG114,'M2 F2.1'!CG114,'M2 F2.2'!CG114,'M2 F3.1'!CG114,'M2 F3.2'!CG114,'M2 F3.3'!CG114,'M2 F4.1'!CG114,'M2 F4.2'!CG114,'M2 F4.3'!CG114,'M2 F4.4'!CG114,'Custos comuns'!CG114)=13,SUM('M2 F1.1'!CG114,'M2 F1.2'!CG114,'M2 F1.3'!CG114,'M2 F2.1'!CG114,'M2 F2.2'!CG114,'M2 F3.1'!CG114,'M2 F3.2'!CG114,'M2 F3.3'!CG114,'M2 F4.1'!CG114,'M2 F4.2'!CG114,'M2 F4.3'!CG114,'M2 F4.4'!CG114,'Custos comuns'!CG114),"n.a.")</x:f>
        <x:v>n.a.</x:v>
      </x:c>
      <x:c r="CH40" s="72" t="str">
        <x:f>IF(COUNT('M2 F1.1'!CH114,'M2 F1.2'!CH114,'M2 F1.3'!CH114,'M2 F2.1'!CH114,'M2 F2.2'!CH114,'M2 F3.1'!CH114,'M2 F3.2'!CH114,'M2 F3.3'!CH114,'M2 F4.1'!CH114,'M2 F4.2'!CH114,'M2 F4.3'!CH114,'M2 F4.4'!CH114,'Custos comuns'!CH114)=13,SUM('M2 F1.1'!CH114,'M2 F1.2'!CH114,'M2 F1.3'!CH114,'M2 F2.1'!CH114,'M2 F2.2'!CH114,'M2 F3.1'!CH114,'M2 F3.2'!CH114,'M2 F3.3'!CH114,'M2 F4.1'!CH114,'M2 F4.2'!CH114,'M2 F4.3'!CH114,'M2 F4.4'!CH114,'Custos comuns'!CH114),"n.a.")</x:f>
        <x:v>n.a.</x:v>
      </x:c>
      <x:c r="CI40" s="72" t="str">
        <x:f>IF(COUNT('M2 F1.1'!CI114,'M2 F1.2'!CI114,'M2 F1.3'!CI114,'M2 F2.1'!CI114,'M2 F2.2'!CI114,'M2 F3.1'!CI114,'M2 F3.2'!CI114,'M2 F3.3'!CI114,'M2 F4.1'!CI114,'M2 F4.2'!CI114,'M2 F4.3'!CI114,'M2 F4.4'!CI114,'Custos comuns'!CI114)=13,SUM('M2 F1.1'!CI114,'M2 F1.2'!CI114,'M2 F1.3'!CI114,'M2 F2.1'!CI114,'M2 F2.2'!CI114,'M2 F3.1'!CI114,'M2 F3.2'!CI114,'M2 F3.3'!CI114,'M2 F4.1'!CI114,'M2 F4.2'!CI114,'M2 F4.3'!CI114,'M2 F4.4'!CI114,'Custos comuns'!CI114),"n.a.")</x:f>
        <x:v>n.a.</x:v>
      </x:c>
      <x:c r="CJ40" s="72" t="str">
        <x:f>IF(COUNT('M2 F1.1'!CJ114,'M2 F1.2'!CJ114,'M2 F1.3'!CJ114,'M2 F2.1'!CJ114,'M2 F2.2'!CJ114,'M2 F3.1'!CJ114,'M2 F3.2'!CJ114,'M2 F3.3'!CJ114,'M2 F4.1'!CJ114,'M2 F4.2'!CJ114,'M2 F4.3'!CJ114,'M2 F4.4'!CJ114,'Custos comuns'!CJ114)=13,SUM('M2 F1.1'!CJ114,'M2 F1.2'!CJ114,'M2 F1.3'!CJ114,'M2 F2.1'!CJ114,'M2 F2.2'!CJ114,'M2 F3.1'!CJ114,'M2 F3.2'!CJ114,'M2 F3.3'!CJ114,'M2 F4.1'!CJ114,'M2 F4.2'!CJ114,'M2 F4.3'!CJ114,'M2 F4.4'!CJ114,'Custos comuns'!CJ114),"n.a.")</x:f>
        <x:v>n.a.</x:v>
      </x:c>
    </x:row>
    <x:row r="41" ht="22" customHeight="1">
      <x:c r="A41" s="2"/>
      <x:c r="B41" s="2"/>
      <x:c r="C41" s="2" t="str">
        <x:v>Reserva planejada no mês</x:v>
      </x:c>
      <x:c r="D41" s="72" t="str">
        <x:f>IF(COUNT(E41:CJ41)=84,SUM(E41:CJ41),"n.a.")</x:f>
        <x:v>n.a.</x:v>
      </x:c>
      <x:c r="E41" s="72" t="str">
        <x:f>IF(COUNT('M2 F1.1'!E115,'M2 F1.2'!E115,'M2 F1.3'!E115,'M2 F2.1'!E115,'M2 F2.2'!E115,'M2 F3.1'!E115,'M2 F3.2'!E115,'M2 F3.3'!E115,'M2 F4.1'!E115,'M2 F4.2'!E115,'M2 F4.3'!E115,'M2 F4.4'!E115,'Custos comuns'!E115)=13,SUM('M2 F1.1'!E115,'M2 F1.2'!E115,'M2 F1.3'!E115,'M2 F2.1'!E115,'M2 F2.2'!E115,'M2 F3.1'!E115,'M2 F3.2'!E115,'M2 F3.3'!E115,'M2 F4.1'!E115,'M2 F4.2'!E115,'M2 F4.3'!E115,'M2 F4.4'!E115,'Custos comuns'!E115),"n.a.")</x:f>
        <x:v>n.a.</x:v>
      </x:c>
      <x:c r="F41" s="72" t="str">
        <x:f>IF(COUNT('M2 F1.1'!F115,'M2 F1.2'!F115,'M2 F1.3'!F115,'M2 F2.1'!F115,'M2 F2.2'!F115,'M2 F3.1'!F115,'M2 F3.2'!F115,'M2 F3.3'!F115,'M2 F4.1'!F115,'M2 F4.2'!F115,'M2 F4.3'!F115,'M2 F4.4'!F115,'Custos comuns'!F115)=13,SUM('M2 F1.1'!F115,'M2 F1.2'!F115,'M2 F1.3'!F115,'M2 F2.1'!F115,'M2 F2.2'!F115,'M2 F3.1'!F115,'M2 F3.2'!F115,'M2 F3.3'!F115,'M2 F4.1'!F115,'M2 F4.2'!F115,'M2 F4.3'!F115,'M2 F4.4'!F115,'Custos comuns'!F115),"n.a.")</x:f>
        <x:v>n.a.</x:v>
      </x:c>
      <x:c r="G41" s="72" t="str">
        <x:f>IF(COUNT('M2 F1.1'!G115,'M2 F1.2'!G115,'M2 F1.3'!G115,'M2 F2.1'!G115,'M2 F2.2'!G115,'M2 F3.1'!G115,'M2 F3.2'!G115,'M2 F3.3'!G115,'M2 F4.1'!G115,'M2 F4.2'!G115,'M2 F4.3'!G115,'M2 F4.4'!G115,'Custos comuns'!G115)=13,SUM('M2 F1.1'!G115,'M2 F1.2'!G115,'M2 F1.3'!G115,'M2 F2.1'!G115,'M2 F2.2'!G115,'M2 F3.1'!G115,'M2 F3.2'!G115,'M2 F3.3'!G115,'M2 F4.1'!G115,'M2 F4.2'!G115,'M2 F4.3'!G115,'M2 F4.4'!G115,'Custos comuns'!G115),"n.a.")</x:f>
        <x:v>n.a.</x:v>
      </x:c>
      <x:c r="H41" s="72" t="str">
        <x:f>IF(COUNT('M2 F1.1'!H115,'M2 F1.2'!H115,'M2 F1.3'!H115,'M2 F2.1'!H115,'M2 F2.2'!H115,'M2 F3.1'!H115,'M2 F3.2'!H115,'M2 F3.3'!H115,'M2 F4.1'!H115,'M2 F4.2'!H115,'M2 F4.3'!H115,'M2 F4.4'!H115,'Custos comuns'!H115)=13,SUM('M2 F1.1'!H115,'M2 F1.2'!H115,'M2 F1.3'!H115,'M2 F2.1'!H115,'M2 F2.2'!H115,'M2 F3.1'!H115,'M2 F3.2'!H115,'M2 F3.3'!H115,'M2 F4.1'!H115,'M2 F4.2'!H115,'M2 F4.3'!H115,'M2 F4.4'!H115,'Custos comuns'!H115),"n.a.")</x:f>
        <x:v>n.a.</x:v>
      </x:c>
      <x:c r="I41" s="72" t="str">
        <x:f>IF(COUNT('M2 F1.1'!I115,'M2 F1.2'!I115,'M2 F1.3'!I115,'M2 F2.1'!I115,'M2 F2.2'!I115,'M2 F3.1'!I115,'M2 F3.2'!I115,'M2 F3.3'!I115,'M2 F4.1'!I115,'M2 F4.2'!I115,'M2 F4.3'!I115,'M2 F4.4'!I115,'Custos comuns'!I115)=13,SUM('M2 F1.1'!I115,'M2 F1.2'!I115,'M2 F1.3'!I115,'M2 F2.1'!I115,'M2 F2.2'!I115,'M2 F3.1'!I115,'M2 F3.2'!I115,'M2 F3.3'!I115,'M2 F4.1'!I115,'M2 F4.2'!I115,'M2 F4.3'!I115,'M2 F4.4'!I115,'Custos comuns'!I115),"n.a.")</x:f>
        <x:v>n.a.</x:v>
      </x:c>
      <x:c r="J41" s="72" t="str">
        <x:f>IF(COUNT('M2 F1.1'!J115,'M2 F1.2'!J115,'M2 F1.3'!J115,'M2 F2.1'!J115,'M2 F2.2'!J115,'M2 F3.1'!J115,'M2 F3.2'!J115,'M2 F3.3'!J115,'M2 F4.1'!J115,'M2 F4.2'!J115,'M2 F4.3'!J115,'M2 F4.4'!J115,'Custos comuns'!J115)=13,SUM('M2 F1.1'!J115,'M2 F1.2'!J115,'M2 F1.3'!J115,'M2 F2.1'!J115,'M2 F2.2'!J115,'M2 F3.1'!J115,'M2 F3.2'!J115,'M2 F3.3'!J115,'M2 F4.1'!J115,'M2 F4.2'!J115,'M2 F4.3'!J115,'M2 F4.4'!J115,'Custos comuns'!J115),"n.a.")</x:f>
        <x:v>n.a.</x:v>
      </x:c>
      <x:c r="K41" s="72" t="str">
        <x:f>IF(COUNT('M2 F1.1'!K115,'M2 F1.2'!K115,'M2 F1.3'!K115,'M2 F2.1'!K115,'M2 F2.2'!K115,'M2 F3.1'!K115,'M2 F3.2'!K115,'M2 F3.3'!K115,'M2 F4.1'!K115,'M2 F4.2'!K115,'M2 F4.3'!K115,'M2 F4.4'!K115,'Custos comuns'!K115)=13,SUM('M2 F1.1'!K115,'M2 F1.2'!K115,'M2 F1.3'!K115,'M2 F2.1'!K115,'M2 F2.2'!K115,'M2 F3.1'!K115,'M2 F3.2'!K115,'M2 F3.3'!K115,'M2 F4.1'!K115,'M2 F4.2'!K115,'M2 F4.3'!K115,'M2 F4.4'!K115,'Custos comuns'!K115),"n.a.")</x:f>
        <x:v>n.a.</x:v>
      </x:c>
      <x:c r="L41" s="72" t="str">
        <x:f>IF(COUNT('M2 F1.1'!L115,'M2 F1.2'!L115,'M2 F1.3'!L115,'M2 F2.1'!L115,'M2 F2.2'!L115,'M2 F3.1'!L115,'M2 F3.2'!L115,'M2 F3.3'!L115,'M2 F4.1'!L115,'M2 F4.2'!L115,'M2 F4.3'!L115,'M2 F4.4'!L115,'Custos comuns'!L115)=13,SUM('M2 F1.1'!L115,'M2 F1.2'!L115,'M2 F1.3'!L115,'M2 F2.1'!L115,'M2 F2.2'!L115,'M2 F3.1'!L115,'M2 F3.2'!L115,'M2 F3.3'!L115,'M2 F4.1'!L115,'M2 F4.2'!L115,'M2 F4.3'!L115,'M2 F4.4'!L115,'Custos comuns'!L115),"n.a.")</x:f>
        <x:v>n.a.</x:v>
      </x:c>
      <x:c r="M41" s="72" t="str">
        <x:f>IF(COUNT('M2 F1.1'!M115,'M2 F1.2'!M115,'M2 F1.3'!M115,'M2 F2.1'!M115,'M2 F2.2'!M115,'M2 F3.1'!M115,'M2 F3.2'!M115,'M2 F3.3'!M115,'M2 F4.1'!M115,'M2 F4.2'!M115,'M2 F4.3'!M115,'M2 F4.4'!M115,'Custos comuns'!M115)=13,SUM('M2 F1.1'!M115,'M2 F1.2'!M115,'M2 F1.3'!M115,'M2 F2.1'!M115,'M2 F2.2'!M115,'M2 F3.1'!M115,'M2 F3.2'!M115,'M2 F3.3'!M115,'M2 F4.1'!M115,'M2 F4.2'!M115,'M2 F4.3'!M115,'M2 F4.4'!M115,'Custos comuns'!M115),"n.a.")</x:f>
        <x:v>n.a.</x:v>
      </x:c>
      <x:c r="N41" s="72" t="str">
        <x:f>IF(COUNT('M2 F1.1'!N115,'M2 F1.2'!N115,'M2 F1.3'!N115,'M2 F2.1'!N115,'M2 F2.2'!N115,'M2 F3.1'!N115,'M2 F3.2'!N115,'M2 F3.3'!N115,'M2 F4.1'!N115,'M2 F4.2'!N115,'M2 F4.3'!N115,'M2 F4.4'!N115,'Custos comuns'!N115)=13,SUM('M2 F1.1'!N115,'M2 F1.2'!N115,'M2 F1.3'!N115,'M2 F2.1'!N115,'M2 F2.2'!N115,'M2 F3.1'!N115,'M2 F3.2'!N115,'M2 F3.3'!N115,'M2 F4.1'!N115,'M2 F4.2'!N115,'M2 F4.3'!N115,'M2 F4.4'!N115,'Custos comuns'!N115),"n.a.")</x:f>
        <x:v>n.a.</x:v>
      </x:c>
      <x:c r="O41" s="72" t="str">
        <x:f>IF(COUNT('M2 F1.1'!O115,'M2 F1.2'!O115,'M2 F1.3'!O115,'M2 F2.1'!O115,'M2 F2.2'!O115,'M2 F3.1'!O115,'M2 F3.2'!O115,'M2 F3.3'!O115,'M2 F4.1'!O115,'M2 F4.2'!O115,'M2 F4.3'!O115,'M2 F4.4'!O115,'Custos comuns'!O115)=13,SUM('M2 F1.1'!O115,'M2 F1.2'!O115,'M2 F1.3'!O115,'M2 F2.1'!O115,'M2 F2.2'!O115,'M2 F3.1'!O115,'M2 F3.2'!O115,'M2 F3.3'!O115,'M2 F4.1'!O115,'M2 F4.2'!O115,'M2 F4.3'!O115,'M2 F4.4'!O115,'Custos comuns'!O115),"n.a.")</x:f>
        <x:v>n.a.</x:v>
      </x:c>
      <x:c r="P41" s="72" t="str">
        <x:f>IF(COUNT('M2 F1.1'!P115,'M2 F1.2'!P115,'M2 F1.3'!P115,'M2 F2.1'!P115,'M2 F2.2'!P115,'M2 F3.1'!P115,'M2 F3.2'!P115,'M2 F3.3'!P115,'M2 F4.1'!P115,'M2 F4.2'!P115,'M2 F4.3'!P115,'M2 F4.4'!P115,'Custos comuns'!P115)=13,SUM('M2 F1.1'!P115,'M2 F1.2'!P115,'M2 F1.3'!P115,'M2 F2.1'!P115,'M2 F2.2'!P115,'M2 F3.1'!P115,'M2 F3.2'!P115,'M2 F3.3'!P115,'M2 F4.1'!P115,'M2 F4.2'!P115,'M2 F4.3'!P115,'M2 F4.4'!P115,'Custos comuns'!P115),"n.a.")</x:f>
        <x:v>n.a.</x:v>
      </x:c>
      <x:c r="Q41" s="72" t="str">
        <x:f>IF(COUNT('M2 F1.1'!Q115,'M2 F1.2'!Q115,'M2 F1.3'!Q115,'M2 F2.1'!Q115,'M2 F2.2'!Q115,'M2 F3.1'!Q115,'M2 F3.2'!Q115,'M2 F3.3'!Q115,'M2 F4.1'!Q115,'M2 F4.2'!Q115,'M2 F4.3'!Q115,'M2 F4.4'!Q115,'Custos comuns'!Q115)=13,SUM('M2 F1.1'!Q115,'M2 F1.2'!Q115,'M2 F1.3'!Q115,'M2 F2.1'!Q115,'M2 F2.2'!Q115,'M2 F3.1'!Q115,'M2 F3.2'!Q115,'M2 F3.3'!Q115,'M2 F4.1'!Q115,'M2 F4.2'!Q115,'M2 F4.3'!Q115,'M2 F4.4'!Q115,'Custos comuns'!Q115),"n.a.")</x:f>
        <x:v>n.a.</x:v>
      </x:c>
      <x:c r="R41" s="72" t="str">
        <x:f>IF(COUNT('M2 F1.1'!R115,'M2 F1.2'!R115,'M2 F1.3'!R115,'M2 F2.1'!R115,'M2 F2.2'!R115,'M2 F3.1'!R115,'M2 F3.2'!R115,'M2 F3.3'!R115,'M2 F4.1'!R115,'M2 F4.2'!R115,'M2 F4.3'!R115,'M2 F4.4'!R115,'Custos comuns'!R115)=13,SUM('M2 F1.1'!R115,'M2 F1.2'!R115,'M2 F1.3'!R115,'M2 F2.1'!R115,'M2 F2.2'!R115,'M2 F3.1'!R115,'M2 F3.2'!R115,'M2 F3.3'!R115,'M2 F4.1'!R115,'M2 F4.2'!R115,'M2 F4.3'!R115,'M2 F4.4'!R115,'Custos comuns'!R115),"n.a.")</x:f>
        <x:v>n.a.</x:v>
      </x:c>
      <x:c r="S41" s="72" t="str">
        <x:f>IF(COUNT('M2 F1.1'!S115,'M2 F1.2'!S115,'M2 F1.3'!S115,'M2 F2.1'!S115,'M2 F2.2'!S115,'M2 F3.1'!S115,'M2 F3.2'!S115,'M2 F3.3'!S115,'M2 F4.1'!S115,'M2 F4.2'!S115,'M2 F4.3'!S115,'M2 F4.4'!S115,'Custos comuns'!S115)=13,SUM('M2 F1.1'!S115,'M2 F1.2'!S115,'M2 F1.3'!S115,'M2 F2.1'!S115,'M2 F2.2'!S115,'M2 F3.1'!S115,'M2 F3.2'!S115,'M2 F3.3'!S115,'M2 F4.1'!S115,'M2 F4.2'!S115,'M2 F4.3'!S115,'M2 F4.4'!S115,'Custos comuns'!S115),"n.a.")</x:f>
        <x:v>n.a.</x:v>
      </x:c>
      <x:c r="T41" s="72" t="str">
        <x:f>IF(COUNT('M2 F1.1'!T115,'M2 F1.2'!T115,'M2 F1.3'!T115,'M2 F2.1'!T115,'M2 F2.2'!T115,'M2 F3.1'!T115,'M2 F3.2'!T115,'M2 F3.3'!T115,'M2 F4.1'!T115,'M2 F4.2'!T115,'M2 F4.3'!T115,'M2 F4.4'!T115,'Custos comuns'!T115)=13,SUM('M2 F1.1'!T115,'M2 F1.2'!T115,'M2 F1.3'!T115,'M2 F2.1'!T115,'M2 F2.2'!T115,'M2 F3.1'!T115,'M2 F3.2'!T115,'M2 F3.3'!T115,'M2 F4.1'!T115,'M2 F4.2'!T115,'M2 F4.3'!T115,'M2 F4.4'!T115,'Custos comuns'!T115),"n.a.")</x:f>
        <x:v>n.a.</x:v>
      </x:c>
      <x:c r="U41" s="72" t="str">
        <x:f>IF(COUNT('M2 F1.1'!U115,'M2 F1.2'!U115,'M2 F1.3'!U115,'M2 F2.1'!U115,'M2 F2.2'!U115,'M2 F3.1'!U115,'M2 F3.2'!U115,'M2 F3.3'!U115,'M2 F4.1'!U115,'M2 F4.2'!U115,'M2 F4.3'!U115,'M2 F4.4'!U115,'Custos comuns'!U115)=13,SUM('M2 F1.1'!U115,'M2 F1.2'!U115,'M2 F1.3'!U115,'M2 F2.1'!U115,'M2 F2.2'!U115,'M2 F3.1'!U115,'M2 F3.2'!U115,'M2 F3.3'!U115,'M2 F4.1'!U115,'M2 F4.2'!U115,'M2 F4.3'!U115,'M2 F4.4'!U115,'Custos comuns'!U115),"n.a.")</x:f>
        <x:v>n.a.</x:v>
      </x:c>
      <x:c r="V41" s="72" t="str">
        <x:f>IF(COUNT('M2 F1.1'!V115,'M2 F1.2'!V115,'M2 F1.3'!V115,'M2 F2.1'!V115,'M2 F2.2'!V115,'M2 F3.1'!V115,'M2 F3.2'!V115,'M2 F3.3'!V115,'M2 F4.1'!V115,'M2 F4.2'!V115,'M2 F4.3'!V115,'M2 F4.4'!V115,'Custos comuns'!V115)=13,SUM('M2 F1.1'!V115,'M2 F1.2'!V115,'M2 F1.3'!V115,'M2 F2.1'!V115,'M2 F2.2'!V115,'M2 F3.1'!V115,'M2 F3.2'!V115,'M2 F3.3'!V115,'M2 F4.1'!V115,'M2 F4.2'!V115,'M2 F4.3'!V115,'M2 F4.4'!V115,'Custos comuns'!V115),"n.a.")</x:f>
        <x:v>n.a.</x:v>
      </x:c>
      <x:c r="W41" s="72" t="str">
        <x:f>IF(COUNT('M2 F1.1'!W115,'M2 F1.2'!W115,'M2 F1.3'!W115,'M2 F2.1'!W115,'M2 F2.2'!W115,'M2 F3.1'!W115,'M2 F3.2'!W115,'M2 F3.3'!W115,'M2 F4.1'!W115,'M2 F4.2'!W115,'M2 F4.3'!W115,'M2 F4.4'!W115,'Custos comuns'!W115)=13,SUM('M2 F1.1'!W115,'M2 F1.2'!W115,'M2 F1.3'!W115,'M2 F2.1'!W115,'M2 F2.2'!W115,'M2 F3.1'!W115,'M2 F3.2'!W115,'M2 F3.3'!W115,'M2 F4.1'!W115,'M2 F4.2'!W115,'M2 F4.3'!W115,'M2 F4.4'!W115,'Custos comuns'!W115),"n.a.")</x:f>
        <x:v>n.a.</x:v>
      </x:c>
      <x:c r="X41" s="72" t="str">
        <x:f>IF(COUNT('M2 F1.1'!X115,'M2 F1.2'!X115,'M2 F1.3'!X115,'M2 F2.1'!X115,'M2 F2.2'!X115,'M2 F3.1'!X115,'M2 F3.2'!X115,'M2 F3.3'!X115,'M2 F4.1'!X115,'M2 F4.2'!X115,'M2 F4.3'!X115,'M2 F4.4'!X115,'Custos comuns'!X115)=13,SUM('M2 F1.1'!X115,'M2 F1.2'!X115,'M2 F1.3'!X115,'M2 F2.1'!X115,'M2 F2.2'!X115,'M2 F3.1'!X115,'M2 F3.2'!X115,'M2 F3.3'!X115,'M2 F4.1'!X115,'M2 F4.2'!X115,'M2 F4.3'!X115,'M2 F4.4'!X115,'Custos comuns'!X115),"n.a.")</x:f>
        <x:v>n.a.</x:v>
      </x:c>
      <x:c r="Y41" s="72" t="str">
        <x:f>IF(COUNT('M2 F1.1'!Y115,'M2 F1.2'!Y115,'M2 F1.3'!Y115,'M2 F2.1'!Y115,'M2 F2.2'!Y115,'M2 F3.1'!Y115,'M2 F3.2'!Y115,'M2 F3.3'!Y115,'M2 F4.1'!Y115,'M2 F4.2'!Y115,'M2 F4.3'!Y115,'M2 F4.4'!Y115,'Custos comuns'!Y115)=13,SUM('M2 F1.1'!Y115,'M2 F1.2'!Y115,'M2 F1.3'!Y115,'M2 F2.1'!Y115,'M2 F2.2'!Y115,'M2 F3.1'!Y115,'M2 F3.2'!Y115,'M2 F3.3'!Y115,'M2 F4.1'!Y115,'M2 F4.2'!Y115,'M2 F4.3'!Y115,'M2 F4.4'!Y115,'Custos comuns'!Y115),"n.a.")</x:f>
        <x:v>n.a.</x:v>
      </x:c>
      <x:c r="Z41" s="72" t="str">
        <x:f>IF(COUNT('M2 F1.1'!Z115,'M2 F1.2'!Z115,'M2 F1.3'!Z115,'M2 F2.1'!Z115,'M2 F2.2'!Z115,'M2 F3.1'!Z115,'M2 F3.2'!Z115,'M2 F3.3'!Z115,'M2 F4.1'!Z115,'M2 F4.2'!Z115,'M2 F4.3'!Z115,'M2 F4.4'!Z115,'Custos comuns'!Z115)=13,SUM('M2 F1.1'!Z115,'M2 F1.2'!Z115,'M2 F1.3'!Z115,'M2 F2.1'!Z115,'M2 F2.2'!Z115,'M2 F3.1'!Z115,'M2 F3.2'!Z115,'M2 F3.3'!Z115,'M2 F4.1'!Z115,'M2 F4.2'!Z115,'M2 F4.3'!Z115,'M2 F4.4'!Z115,'Custos comuns'!Z115),"n.a.")</x:f>
        <x:v>n.a.</x:v>
      </x:c>
      <x:c r="AA41" s="72" t="str">
        <x:f>IF(COUNT('M2 F1.1'!AA115,'M2 F1.2'!AA115,'M2 F1.3'!AA115,'M2 F2.1'!AA115,'M2 F2.2'!AA115,'M2 F3.1'!AA115,'M2 F3.2'!AA115,'M2 F3.3'!AA115,'M2 F4.1'!AA115,'M2 F4.2'!AA115,'M2 F4.3'!AA115,'M2 F4.4'!AA115,'Custos comuns'!AA115)=13,SUM('M2 F1.1'!AA115,'M2 F1.2'!AA115,'M2 F1.3'!AA115,'M2 F2.1'!AA115,'M2 F2.2'!AA115,'M2 F3.1'!AA115,'M2 F3.2'!AA115,'M2 F3.3'!AA115,'M2 F4.1'!AA115,'M2 F4.2'!AA115,'M2 F4.3'!AA115,'M2 F4.4'!AA115,'Custos comuns'!AA115),"n.a.")</x:f>
        <x:v>n.a.</x:v>
      </x:c>
      <x:c r="AB41" s="72" t="str">
        <x:f>IF(COUNT('M2 F1.1'!AB115,'M2 F1.2'!AB115,'M2 F1.3'!AB115,'M2 F2.1'!AB115,'M2 F2.2'!AB115,'M2 F3.1'!AB115,'M2 F3.2'!AB115,'M2 F3.3'!AB115,'M2 F4.1'!AB115,'M2 F4.2'!AB115,'M2 F4.3'!AB115,'M2 F4.4'!AB115,'Custos comuns'!AB115)=13,SUM('M2 F1.1'!AB115,'M2 F1.2'!AB115,'M2 F1.3'!AB115,'M2 F2.1'!AB115,'M2 F2.2'!AB115,'M2 F3.1'!AB115,'M2 F3.2'!AB115,'M2 F3.3'!AB115,'M2 F4.1'!AB115,'M2 F4.2'!AB115,'M2 F4.3'!AB115,'M2 F4.4'!AB115,'Custos comuns'!AB115),"n.a.")</x:f>
        <x:v>n.a.</x:v>
      </x:c>
      <x:c r="AC41" s="72" t="str">
        <x:f>IF(COUNT('M2 F1.1'!AC115,'M2 F1.2'!AC115,'M2 F1.3'!AC115,'M2 F2.1'!AC115,'M2 F2.2'!AC115,'M2 F3.1'!AC115,'M2 F3.2'!AC115,'M2 F3.3'!AC115,'M2 F4.1'!AC115,'M2 F4.2'!AC115,'M2 F4.3'!AC115,'M2 F4.4'!AC115,'Custos comuns'!AC115)=13,SUM('M2 F1.1'!AC115,'M2 F1.2'!AC115,'M2 F1.3'!AC115,'M2 F2.1'!AC115,'M2 F2.2'!AC115,'M2 F3.1'!AC115,'M2 F3.2'!AC115,'M2 F3.3'!AC115,'M2 F4.1'!AC115,'M2 F4.2'!AC115,'M2 F4.3'!AC115,'M2 F4.4'!AC115,'Custos comuns'!AC115),"n.a.")</x:f>
        <x:v>n.a.</x:v>
      </x:c>
      <x:c r="AD41" s="72" t="str">
        <x:f>IF(COUNT('M2 F1.1'!AD115,'M2 F1.2'!AD115,'M2 F1.3'!AD115,'M2 F2.1'!AD115,'M2 F2.2'!AD115,'M2 F3.1'!AD115,'M2 F3.2'!AD115,'M2 F3.3'!AD115,'M2 F4.1'!AD115,'M2 F4.2'!AD115,'M2 F4.3'!AD115,'M2 F4.4'!AD115,'Custos comuns'!AD115)=13,SUM('M2 F1.1'!AD115,'M2 F1.2'!AD115,'M2 F1.3'!AD115,'M2 F2.1'!AD115,'M2 F2.2'!AD115,'M2 F3.1'!AD115,'M2 F3.2'!AD115,'M2 F3.3'!AD115,'M2 F4.1'!AD115,'M2 F4.2'!AD115,'M2 F4.3'!AD115,'M2 F4.4'!AD115,'Custos comuns'!AD115),"n.a.")</x:f>
        <x:v>n.a.</x:v>
      </x:c>
      <x:c r="AE41" s="72" t="str">
        <x:f>IF(COUNT('M2 F1.1'!AE115,'M2 F1.2'!AE115,'M2 F1.3'!AE115,'M2 F2.1'!AE115,'M2 F2.2'!AE115,'M2 F3.1'!AE115,'M2 F3.2'!AE115,'M2 F3.3'!AE115,'M2 F4.1'!AE115,'M2 F4.2'!AE115,'M2 F4.3'!AE115,'M2 F4.4'!AE115,'Custos comuns'!AE115)=13,SUM('M2 F1.1'!AE115,'M2 F1.2'!AE115,'M2 F1.3'!AE115,'M2 F2.1'!AE115,'M2 F2.2'!AE115,'M2 F3.1'!AE115,'M2 F3.2'!AE115,'M2 F3.3'!AE115,'M2 F4.1'!AE115,'M2 F4.2'!AE115,'M2 F4.3'!AE115,'M2 F4.4'!AE115,'Custos comuns'!AE115),"n.a.")</x:f>
        <x:v>n.a.</x:v>
      </x:c>
      <x:c r="AF41" s="72" t="str">
        <x:f>IF(COUNT('M2 F1.1'!AF115,'M2 F1.2'!AF115,'M2 F1.3'!AF115,'M2 F2.1'!AF115,'M2 F2.2'!AF115,'M2 F3.1'!AF115,'M2 F3.2'!AF115,'M2 F3.3'!AF115,'M2 F4.1'!AF115,'M2 F4.2'!AF115,'M2 F4.3'!AF115,'M2 F4.4'!AF115,'Custos comuns'!AF115)=13,SUM('M2 F1.1'!AF115,'M2 F1.2'!AF115,'M2 F1.3'!AF115,'M2 F2.1'!AF115,'M2 F2.2'!AF115,'M2 F3.1'!AF115,'M2 F3.2'!AF115,'M2 F3.3'!AF115,'M2 F4.1'!AF115,'M2 F4.2'!AF115,'M2 F4.3'!AF115,'M2 F4.4'!AF115,'Custos comuns'!AF115),"n.a.")</x:f>
        <x:v>n.a.</x:v>
      </x:c>
      <x:c r="AG41" s="72" t="str">
        <x:f>IF(COUNT('M2 F1.1'!AG115,'M2 F1.2'!AG115,'M2 F1.3'!AG115,'M2 F2.1'!AG115,'M2 F2.2'!AG115,'M2 F3.1'!AG115,'M2 F3.2'!AG115,'M2 F3.3'!AG115,'M2 F4.1'!AG115,'M2 F4.2'!AG115,'M2 F4.3'!AG115,'M2 F4.4'!AG115,'Custos comuns'!AG115)=13,SUM('M2 F1.1'!AG115,'M2 F1.2'!AG115,'M2 F1.3'!AG115,'M2 F2.1'!AG115,'M2 F2.2'!AG115,'M2 F3.1'!AG115,'M2 F3.2'!AG115,'M2 F3.3'!AG115,'M2 F4.1'!AG115,'M2 F4.2'!AG115,'M2 F4.3'!AG115,'M2 F4.4'!AG115,'Custos comuns'!AG115),"n.a.")</x:f>
        <x:v>n.a.</x:v>
      </x:c>
      <x:c r="AH41" s="72" t="str">
        <x:f>IF(COUNT('M2 F1.1'!AH115,'M2 F1.2'!AH115,'M2 F1.3'!AH115,'M2 F2.1'!AH115,'M2 F2.2'!AH115,'M2 F3.1'!AH115,'M2 F3.2'!AH115,'M2 F3.3'!AH115,'M2 F4.1'!AH115,'M2 F4.2'!AH115,'M2 F4.3'!AH115,'M2 F4.4'!AH115,'Custos comuns'!AH115)=13,SUM('M2 F1.1'!AH115,'M2 F1.2'!AH115,'M2 F1.3'!AH115,'M2 F2.1'!AH115,'M2 F2.2'!AH115,'M2 F3.1'!AH115,'M2 F3.2'!AH115,'M2 F3.3'!AH115,'M2 F4.1'!AH115,'M2 F4.2'!AH115,'M2 F4.3'!AH115,'M2 F4.4'!AH115,'Custos comuns'!AH115),"n.a.")</x:f>
        <x:v>n.a.</x:v>
      </x:c>
      <x:c r="AI41" s="72" t="str">
        <x:f>IF(COUNT('M2 F1.1'!AI115,'M2 F1.2'!AI115,'M2 F1.3'!AI115,'M2 F2.1'!AI115,'M2 F2.2'!AI115,'M2 F3.1'!AI115,'M2 F3.2'!AI115,'M2 F3.3'!AI115,'M2 F4.1'!AI115,'M2 F4.2'!AI115,'M2 F4.3'!AI115,'M2 F4.4'!AI115,'Custos comuns'!AI115)=13,SUM('M2 F1.1'!AI115,'M2 F1.2'!AI115,'M2 F1.3'!AI115,'M2 F2.1'!AI115,'M2 F2.2'!AI115,'M2 F3.1'!AI115,'M2 F3.2'!AI115,'M2 F3.3'!AI115,'M2 F4.1'!AI115,'M2 F4.2'!AI115,'M2 F4.3'!AI115,'M2 F4.4'!AI115,'Custos comuns'!AI115),"n.a.")</x:f>
        <x:v>n.a.</x:v>
      </x:c>
      <x:c r="AJ41" s="72" t="str">
        <x:f>IF(COUNT('M2 F1.1'!AJ115,'M2 F1.2'!AJ115,'M2 F1.3'!AJ115,'M2 F2.1'!AJ115,'M2 F2.2'!AJ115,'M2 F3.1'!AJ115,'M2 F3.2'!AJ115,'M2 F3.3'!AJ115,'M2 F4.1'!AJ115,'M2 F4.2'!AJ115,'M2 F4.3'!AJ115,'M2 F4.4'!AJ115,'Custos comuns'!AJ115)=13,SUM('M2 F1.1'!AJ115,'M2 F1.2'!AJ115,'M2 F1.3'!AJ115,'M2 F2.1'!AJ115,'M2 F2.2'!AJ115,'M2 F3.1'!AJ115,'M2 F3.2'!AJ115,'M2 F3.3'!AJ115,'M2 F4.1'!AJ115,'M2 F4.2'!AJ115,'M2 F4.3'!AJ115,'M2 F4.4'!AJ115,'Custos comuns'!AJ115),"n.a.")</x:f>
        <x:v>n.a.</x:v>
      </x:c>
      <x:c r="AK41" s="72" t="str">
        <x:f>IF(COUNT('M2 F1.1'!AK115,'M2 F1.2'!AK115,'M2 F1.3'!AK115,'M2 F2.1'!AK115,'M2 F2.2'!AK115,'M2 F3.1'!AK115,'M2 F3.2'!AK115,'M2 F3.3'!AK115,'M2 F4.1'!AK115,'M2 F4.2'!AK115,'M2 F4.3'!AK115,'M2 F4.4'!AK115,'Custos comuns'!AK115)=13,SUM('M2 F1.1'!AK115,'M2 F1.2'!AK115,'M2 F1.3'!AK115,'M2 F2.1'!AK115,'M2 F2.2'!AK115,'M2 F3.1'!AK115,'M2 F3.2'!AK115,'M2 F3.3'!AK115,'M2 F4.1'!AK115,'M2 F4.2'!AK115,'M2 F4.3'!AK115,'M2 F4.4'!AK115,'Custos comuns'!AK115),"n.a.")</x:f>
        <x:v>n.a.</x:v>
      </x:c>
      <x:c r="AL41" s="72" t="str">
        <x:f>IF(COUNT('M2 F1.1'!AL115,'M2 F1.2'!AL115,'M2 F1.3'!AL115,'M2 F2.1'!AL115,'M2 F2.2'!AL115,'M2 F3.1'!AL115,'M2 F3.2'!AL115,'M2 F3.3'!AL115,'M2 F4.1'!AL115,'M2 F4.2'!AL115,'M2 F4.3'!AL115,'M2 F4.4'!AL115,'Custos comuns'!AL115)=13,SUM('M2 F1.1'!AL115,'M2 F1.2'!AL115,'M2 F1.3'!AL115,'M2 F2.1'!AL115,'M2 F2.2'!AL115,'M2 F3.1'!AL115,'M2 F3.2'!AL115,'M2 F3.3'!AL115,'M2 F4.1'!AL115,'M2 F4.2'!AL115,'M2 F4.3'!AL115,'M2 F4.4'!AL115,'Custos comuns'!AL115),"n.a.")</x:f>
        <x:v>n.a.</x:v>
      </x:c>
      <x:c r="AM41" s="72" t="str">
        <x:f>IF(COUNT('M2 F1.1'!AM115,'M2 F1.2'!AM115,'M2 F1.3'!AM115,'M2 F2.1'!AM115,'M2 F2.2'!AM115,'M2 F3.1'!AM115,'M2 F3.2'!AM115,'M2 F3.3'!AM115,'M2 F4.1'!AM115,'M2 F4.2'!AM115,'M2 F4.3'!AM115,'M2 F4.4'!AM115,'Custos comuns'!AM115)=13,SUM('M2 F1.1'!AM115,'M2 F1.2'!AM115,'M2 F1.3'!AM115,'M2 F2.1'!AM115,'M2 F2.2'!AM115,'M2 F3.1'!AM115,'M2 F3.2'!AM115,'M2 F3.3'!AM115,'M2 F4.1'!AM115,'M2 F4.2'!AM115,'M2 F4.3'!AM115,'M2 F4.4'!AM115,'Custos comuns'!AM115),"n.a.")</x:f>
        <x:v>n.a.</x:v>
      </x:c>
      <x:c r="AN41" s="72" t="str">
        <x:f>IF(COUNT('M2 F1.1'!AN115,'M2 F1.2'!AN115,'M2 F1.3'!AN115,'M2 F2.1'!AN115,'M2 F2.2'!AN115,'M2 F3.1'!AN115,'M2 F3.2'!AN115,'M2 F3.3'!AN115,'M2 F4.1'!AN115,'M2 F4.2'!AN115,'M2 F4.3'!AN115,'M2 F4.4'!AN115,'Custos comuns'!AN115)=13,SUM('M2 F1.1'!AN115,'M2 F1.2'!AN115,'M2 F1.3'!AN115,'M2 F2.1'!AN115,'M2 F2.2'!AN115,'M2 F3.1'!AN115,'M2 F3.2'!AN115,'M2 F3.3'!AN115,'M2 F4.1'!AN115,'M2 F4.2'!AN115,'M2 F4.3'!AN115,'M2 F4.4'!AN115,'Custos comuns'!AN115),"n.a.")</x:f>
        <x:v>n.a.</x:v>
      </x:c>
      <x:c r="AO41" s="72" t="str">
        <x:f>IF(COUNT('M2 F1.1'!AO115,'M2 F1.2'!AO115,'M2 F1.3'!AO115,'M2 F2.1'!AO115,'M2 F2.2'!AO115,'M2 F3.1'!AO115,'M2 F3.2'!AO115,'M2 F3.3'!AO115,'M2 F4.1'!AO115,'M2 F4.2'!AO115,'M2 F4.3'!AO115,'M2 F4.4'!AO115,'Custos comuns'!AO115)=13,SUM('M2 F1.1'!AO115,'M2 F1.2'!AO115,'M2 F1.3'!AO115,'M2 F2.1'!AO115,'M2 F2.2'!AO115,'M2 F3.1'!AO115,'M2 F3.2'!AO115,'M2 F3.3'!AO115,'M2 F4.1'!AO115,'M2 F4.2'!AO115,'M2 F4.3'!AO115,'M2 F4.4'!AO115,'Custos comuns'!AO115),"n.a.")</x:f>
        <x:v>n.a.</x:v>
      </x:c>
      <x:c r="AP41" s="72" t="str">
        <x:f>IF(COUNT('M2 F1.1'!AP115,'M2 F1.2'!AP115,'M2 F1.3'!AP115,'M2 F2.1'!AP115,'M2 F2.2'!AP115,'M2 F3.1'!AP115,'M2 F3.2'!AP115,'M2 F3.3'!AP115,'M2 F4.1'!AP115,'M2 F4.2'!AP115,'M2 F4.3'!AP115,'M2 F4.4'!AP115,'Custos comuns'!AP115)=13,SUM('M2 F1.1'!AP115,'M2 F1.2'!AP115,'M2 F1.3'!AP115,'M2 F2.1'!AP115,'M2 F2.2'!AP115,'M2 F3.1'!AP115,'M2 F3.2'!AP115,'M2 F3.3'!AP115,'M2 F4.1'!AP115,'M2 F4.2'!AP115,'M2 F4.3'!AP115,'M2 F4.4'!AP115,'Custos comuns'!AP115),"n.a.")</x:f>
        <x:v>n.a.</x:v>
      </x:c>
      <x:c r="AQ41" s="72" t="str">
        <x:f>IF(COUNT('M2 F1.1'!AQ115,'M2 F1.2'!AQ115,'M2 F1.3'!AQ115,'M2 F2.1'!AQ115,'M2 F2.2'!AQ115,'M2 F3.1'!AQ115,'M2 F3.2'!AQ115,'M2 F3.3'!AQ115,'M2 F4.1'!AQ115,'M2 F4.2'!AQ115,'M2 F4.3'!AQ115,'M2 F4.4'!AQ115,'Custos comuns'!AQ115)=13,SUM('M2 F1.1'!AQ115,'M2 F1.2'!AQ115,'M2 F1.3'!AQ115,'M2 F2.1'!AQ115,'M2 F2.2'!AQ115,'M2 F3.1'!AQ115,'M2 F3.2'!AQ115,'M2 F3.3'!AQ115,'M2 F4.1'!AQ115,'M2 F4.2'!AQ115,'M2 F4.3'!AQ115,'M2 F4.4'!AQ115,'Custos comuns'!AQ115),"n.a.")</x:f>
        <x:v>n.a.</x:v>
      </x:c>
      <x:c r="AR41" s="72" t="str">
        <x:f>IF(COUNT('M2 F1.1'!AR115,'M2 F1.2'!AR115,'M2 F1.3'!AR115,'M2 F2.1'!AR115,'M2 F2.2'!AR115,'M2 F3.1'!AR115,'M2 F3.2'!AR115,'M2 F3.3'!AR115,'M2 F4.1'!AR115,'M2 F4.2'!AR115,'M2 F4.3'!AR115,'M2 F4.4'!AR115,'Custos comuns'!AR115)=13,SUM('M2 F1.1'!AR115,'M2 F1.2'!AR115,'M2 F1.3'!AR115,'M2 F2.1'!AR115,'M2 F2.2'!AR115,'M2 F3.1'!AR115,'M2 F3.2'!AR115,'M2 F3.3'!AR115,'M2 F4.1'!AR115,'M2 F4.2'!AR115,'M2 F4.3'!AR115,'M2 F4.4'!AR115,'Custos comuns'!AR115),"n.a.")</x:f>
        <x:v>n.a.</x:v>
      </x:c>
      <x:c r="AS41" s="72" t="str">
        <x:f>IF(COUNT('M2 F1.1'!AS115,'M2 F1.2'!AS115,'M2 F1.3'!AS115,'M2 F2.1'!AS115,'M2 F2.2'!AS115,'M2 F3.1'!AS115,'M2 F3.2'!AS115,'M2 F3.3'!AS115,'M2 F4.1'!AS115,'M2 F4.2'!AS115,'M2 F4.3'!AS115,'M2 F4.4'!AS115,'Custos comuns'!AS115)=13,SUM('M2 F1.1'!AS115,'M2 F1.2'!AS115,'M2 F1.3'!AS115,'M2 F2.1'!AS115,'M2 F2.2'!AS115,'M2 F3.1'!AS115,'M2 F3.2'!AS115,'M2 F3.3'!AS115,'M2 F4.1'!AS115,'M2 F4.2'!AS115,'M2 F4.3'!AS115,'M2 F4.4'!AS115,'Custos comuns'!AS115),"n.a.")</x:f>
        <x:v>n.a.</x:v>
      </x:c>
      <x:c r="AT41" s="72" t="str">
        <x:f>IF(COUNT('M2 F1.1'!AT115,'M2 F1.2'!AT115,'M2 F1.3'!AT115,'M2 F2.1'!AT115,'M2 F2.2'!AT115,'M2 F3.1'!AT115,'M2 F3.2'!AT115,'M2 F3.3'!AT115,'M2 F4.1'!AT115,'M2 F4.2'!AT115,'M2 F4.3'!AT115,'M2 F4.4'!AT115,'Custos comuns'!AT115)=13,SUM('M2 F1.1'!AT115,'M2 F1.2'!AT115,'M2 F1.3'!AT115,'M2 F2.1'!AT115,'M2 F2.2'!AT115,'M2 F3.1'!AT115,'M2 F3.2'!AT115,'M2 F3.3'!AT115,'M2 F4.1'!AT115,'M2 F4.2'!AT115,'M2 F4.3'!AT115,'M2 F4.4'!AT115,'Custos comuns'!AT115),"n.a.")</x:f>
        <x:v>n.a.</x:v>
      </x:c>
      <x:c r="AU41" s="72" t="str">
        <x:f>IF(COUNT('M2 F1.1'!AU115,'M2 F1.2'!AU115,'M2 F1.3'!AU115,'M2 F2.1'!AU115,'M2 F2.2'!AU115,'M2 F3.1'!AU115,'M2 F3.2'!AU115,'M2 F3.3'!AU115,'M2 F4.1'!AU115,'M2 F4.2'!AU115,'M2 F4.3'!AU115,'M2 F4.4'!AU115,'Custos comuns'!AU115)=13,SUM('M2 F1.1'!AU115,'M2 F1.2'!AU115,'M2 F1.3'!AU115,'M2 F2.1'!AU115,'M2 F2.2'!AU115,'M2 F3.1'!AU115,'M2 F3.2'!AU115,'M2 F3.3'!AU115,'M2 F4.1'!AU115,'M2 F4.2'!AU115,'M2 F4.3'!AU115,'M2 F4.4'!AU115,'Custos comuns'!AU115),"n.a.")</x:f>
        <x:v>n.a.</x:v>
      </x:c>
      <x:c r="AV41" s="72" t="str">
        <x:f>IF(COUNT('M2 F1.1'!AV115,'M2 F1.2'!AV115,'M2 F1.3'!AV115,'M2 F2.1'!AV115,'M2 F2.2'!AV115,'M2 F3.1'!AV115,'M2 F3.2'!AV115,'M2 F3.3'!AV115,'M2 F4.1'!AV115,'M2 F4.2'!AV115,'M2 F4.3'!AV115,'M2 F4.4'!AV115,'Custos comuns'!AV115)=13,SUM('M2 F1.1'!AV115,'M2 F1.2'!AV115,'M2 F1.3'!AV115,'M2 F2.1'!AV115,'M2 F2.2'!AV115,'M2 F3.1'!AV115,'M2 F3.2'!AV115,'M2 F3.3'!AV115,'M2 F4.1'!AV115,'M2 F4.2'!AV115,'M2 F4.3'!AV115,'M2 F4.4'!AV115,'Custos comuns'!AV115),"n.a.")</x:f>
        <x:v>n.a.</x:v>
      </x:c>
      <x:c r="AW41" s="72" t="str">
        <x:f>IF(COUNT('M2 F1.1'!AW115,'M2 F1.2'!AW115,'M2 F1.3'!AW115,'M2 F2.1'!AW115,'M2 F2.2'!AW115,'M2 F3.1'!AW115,'M2 F3.2'!AW115,'M2 F3.3'!AW115,'M2 F4.1'!AW115,'M2 F4.2'!AW115,'M2 F4.3'!AW115,'M2 F4.4'!AW115,'Custos comuns'!AW115)=13,SUM('M2 F1.1'!AW115,'M2 F1.2'!AW115,'M2 F1.3'!AW115,'M2 F2.1'!AW115,'M2 F2.2'!AW115,'M2 F3.1'!AW115,'M2 F3.2'!AW115,'M2 F3.3'!AW115,'M2 F4.1'!AW115,'M2 F4.2'!AW115,'M2 F4.3'!AW115,'M2 F4.4'!AW115,'Custos comuns'!AW115),"n.a.")</x:f>
        <x:v>n.a.</x:v>
      </x:c>
      <x:c r="AX41" s="72" t="str">
        <x:f>IF(COUNT('M2 F1.1'!AX115,'M2 F1.2'!AX115,'M2 F1.3'!AX115,'M2 F2.1'!AX115,'M2 F2.2'!AX115,'M2 F3.1'!AX115,'M2 F3.2'!AX115,'M2 F3.3'!AX115,'M2 F4.1'!AX115,'M2 F4.2'!AX115,'M2 F4.3'!AX115,'M2 F4.4'!AX115,'Custos comuns'!AX115)=13,SUM('M2 F1.1'!AX115,'M2 F1.2'!AX115,'M2 F1.3'!AX115,'M2 F2.1'!AX115,'M2 F2.2'!AX115,'M2 F3.1'!AX115,'M2 F3.2'!AX115,'M2 F3.3'!AX115,'M2 F4.1'!AX115,'M2 F4.2'!AX115,'M2 F4.3'!AX115,'M2 F4.4'!AX115,'Custos comuns'!AX115),"n.a.")</x:f>
        <x:v>n.a.</x:v>
      </x:c>
      <x:c r="AY41" s="72" t="str">
        <x:f>IF(COUNT('M2 F1.1'!AY115,'M2 F1.2'!AY115,'M2 F1.3'!AY115,'M2 F2.1'!AY115,'M2 F2.2'!AY115,'M2 F3.1'!AY115,'M2 F3.2'!AY115,'M2 F3.3'!AY115,'M2 F4.1'!AY115,'M2 F4.2'!AY115,'M2 F4.3'!AY115,'M2 F4.4'!AY115,'Custos comuns'!AY115)=13,SUM('M2 F1.1'!AY115,'M2 F1.2'!AY115,'M2 F1.3'!AY115,'M2 F2.1'!AY115,'M2 F2.2'!AY115,'M2 F3.1'!AY115,'M2 F3.2'!AY115,'M2 F3.3'!AY115,'M2 F4.1'!AY115,'M2 F4.2'!AY115,'M2 F4.3'!AY115,'M2 F4.4'!AY115,'Custos comuns'!AY115),"n.a.")</x:f>
        <x:v>n.a.</x:v>
      </x:c>
      <x:c r="AZ41" s="72" t="str">
        <x:f>IF(COUNT('M2 F1.1'!AZ115,'M2 F1.2'!AZ115,'M2 F1.3'!AZ115,'M2 F2.1'!AZ115,'M2 F2.2'!AZ115,'M2 F3.1'!AZ115,'M2 F3.2'!AZ115,'M2 F3.3'!AZ115,'M2 F4.1'!AZ115,'M2 F4.2'!AZ115,'M2 F4.3'!AZ115,'M2 F4.4'!AZ115,'Custos comuns'!AZ115)=13,SUM('M2 F1.1'!AZ115,'M2 F1.2'!AZ115,'M2 F1.3'!AZ115,'M2 F2.1'!AZ115,'M2 F2.2'!AZ115,'M2 F3.1'!AZ115,'M2 F3.2'!AZ115,'M2 F3.3'!AZ115,'M2 F4.1'!AZ115,'M2 F4.2'!AZ115,'M2 F4.3'!AZ115,'M2 F4.4'!AZ115,'Custos comuns'!AZ115),"n.a.")</x:f>
        <x:v>n.a.</x:v>
      </x:c>
      <x:c r="BA41" s="72" t="str">
        <x:f>IF(COUNT('M2 F1.1'!BA115,'M2 F1.2'!BA115,'M2 F1.3'!BA115,'M2 F2.1'!BA115,'M2 F2.2'!BA115,'M2 F3.1'!BA115,'M2 F3.2'!BA115,'M2 F3.3'!BA115,'M2 F4.1'!BA115,'M2 F4.2'!BA115,'M2 F4.3'!BA115,'M2 F4.4'!BA115,'Custos comuns'!BA115)=13,SUM('M2 F1.1'!BA115,'M2 F1.2'!BA115,'M2 F1.3'!BA115,'M2 F2.1'!BA115,'M2 F2.2'!BA115,'M2 F3.1'!BA115,'M2 F3.2'!BA115,'M2 F3.3'!BA115,'M2 F4.1'!BA115,'M2 F4.2'!BA115,'M2 F4.3'!BA115,'M2 F4.4'!BA115,'Custos comuns'!BA115),"n.a.")</x:f>
        <x:v>n.a.</x:v>
      </x:c>
      <x:c r="BB41" s="72" t="str">
        <x:f>IF(COUNT('M2 F1.1'!BB115,'M2 F1.2'!BB115,'M2 F1.3'!BB115,'M2 F2.1'!BB115,'M2 F2.2'!BB115,'M2 F3.1'!BB115,'M2 F3.2'!BB115,'M2 F3.3'!BB115,'M2 F4.1'!BB115,'M2 F4.2'!BB115,'M2 F4.3'!BB115,'M2 F4.4'!BB115,'Custos comuns'!BB115)=13,SUM('M2 F1.1'!BB115,'M2 F1.2'!BB115,'M2 F1.3'!BB115,'M2 F2.1'!BB115,'M2 F2.2'!BB115,'M2 F3.1'!BB115,'M2 F3.2'!BB115,'M2 F3.3'!BB115,'M2 F4.1'!BB115,'M2 F4.2'!BB115,'M2 F4.3'!BB115,'M2 F4.4'!BB115,'Custos comuns'!BB115),"n.a.")</x:f>
        <x:v>n.a.</x:v>
      </x:c>
      <x:c r="BC41" s="72" t="str">
        <x:f>IF(COUNT('M2 F1.1'!BC115,'M2 F1.2'!BC115,'M2 F1.3'!BC115,'M2 F2.1'!BC115,'M2 F2.2'!BC115,'M2 F3.1'!BC115,'M2 F3.2'!BC115,'M2 F3.3'!BC115,'M2 F4.1'!BC115,'M2 F4.2'!BC115,'M2 F4.3'!BC115,'M2 F4.4'!BC115,'Custos comuns'!BC115)=13,SUM('M2 F1.1'!BC115,'M2 F1.2'!BC115,'M2 F1.3'!BC115,'M2 F2.1'!BC115,'M2 F2.2'!BC115,'M2 F3.1'!BC115,'M2 F3.2'!BC115,'M2 F3.3'!BC115,'M2 F4.1'!BC115,'M2 F4.2'!BC115,'M2 F4.3'!BC115,'M2 F4.4'!BC115,'Custos comuns'!BC115),"n.a.")</x:f>
        <x:v>n.a.</x:v>
      </x:c>
      <x:c r="BD41" s="72" t="str">
        <x:f>IF(COUNT('M2 F1.1'!BD115,'M2 F1.2'!BD115,'M2 F1.3'!BD115,'M2 F2.1'!BD115,'M2 F2.2'!BD115,'M2 F3.1'!BD115,'M2 F3.2'!BD115,'M2 F3.3'!BD115,'M2 F4.1'!BD115,'M2 F4.2'!BD115,'M2 F4.3'!BD115,'M2 F4.4'!BD115,'Custos comuns'!BD115)=13,SUM('M2 F1.1'!BD115,'M2 F1.2'!BD115,'M2 F1.3'!BD115,'M2 F2.1'!BD115,'M2 F2.2'!BD115,'M2 F3.1'!BD115,'M2 F3.2'!BD115,'M2 F3.3'!BD115,'M2 F4.1'!BD115,'M2 F4.2'!BD115,'M2 F4.3'!BD115,'M2 F4.4'!BD115,'Custos comuns'!BD115),"n.a.")</x:f>
        <x:v>n.a.</x:v>
      </x:c>
      <x:c r="BE41" s="72" t="str">
        <x:f>IF(COUNT('M2 F1.1'!BE115,'M2 F1.2'!BE115,'M2 F1.3'!BE115,'M2 F2.1'!BE115,'M2 F2.2'!BE115,'M2 F3.1'!BE115,'M2 F3.2'!BE115,'M2 F3.3'!BE115,'M2 F4.1'!BE115,'M2 F4.2'!BE115,'M2 F4.3'!BE115,'M2 F4.4'!BE115,'Custos comuns'!BE115)=13,SUM('M2 F1.1'!BE115,'M2 F1.2'!BE115,'M2 F1.3'!BE115,'M2 F2.1'!BE115,'M2 F2.2'!BE115,'M2 F3.1'!BE115,'M2 F3.2'!BE115,'M2 F3.3'!BE115,'M2 F4.1'!BE115,'M2 F4.2'!BE115,'M2 F4.3'!BE115,'M2 F4.4'!BE115,'Custos comuns'!BE115),"n.a.")</x:f>
        <x:v>n.a.</x:v>
      </x:c>
      <x:c r="BF41" s="72" t="str">
        <x:f>IF(COUNT('M2 F1.1'!BF115,'M2 F1.2'!BF115,'M2 F1.3'!BF115,'M2 F2.1'!BF115,'M2 F2.2'!BF115,'M2 F3.1'!BF115,'M2 F3.2'!BF115,'M2 F3.3'!BF115,'M2 F4.1'!BF115,'M2 F4.2'!BF115,'M2 F4.3'!BF115,'M2 F4.4'!BF115,'Custos comuns'!BF115)=13,SUM('M2 F1.1'!BF115,'M2 F1.2'!BF115,'M2 F1.3'!BF115,'M2 F2.1'!BF115,'M2 F2.2'!BF115,'M2 F3.1'!BF115,'M2 F3.2'!BF115,'M2 F3.3'!BF115,'M2 F4.1'!BF115,'M2 F4.2'!BF115,'M2 F4.3'!BF115,'M2 F4.4'!BF115,'Custos comuns'!BF115),"n.a.")</x:f>
        <x:v>n.a.</x:v>
      </x:c>
      <x:c r="BG41" s="72" t="str">
        <x:f>IF(COUNT('M2 F1.1'!BG115,'M2 F1.2'!BG115,'M2 F1.3'!BG115,'M2 F2.1'!BG115,'M2 F2.2'!BG115,'M2 F3.1'!BG115,'M2 F3.2'!BG115,'M2 F3.3'!BG115,'M2 F4.1'!BG115,'M2 F4.2'!BG115,'M2 F4.3'!BG115,'M2 F4.4'!BG115,'Custos comuns'!BG115)=13,SUM('M2 F1.1'!BG115,'M2 F1.2'!BG115,'M2 F1.3'!BG115,'M2 F2.1'!BG115,'M2 F2.2'!BG115,'M2 F3.1'!BG115,'M2 F3.2'!BG115,'M2 F3.3'!BG115,'M2 F4.1'!BG115,'M2 F4.2'!BG115,'M2 F4.3'!BG115,'M2 F4.4'!BG115,'Custos comuns'!BG115),"n.a.")</x:f>
        <x:v>n.a.</x:v>
      </x:c>
      <x:c r="BH41" s="72" t="str">
        <x:f>IF(COUNT('M2 F1.1'!BH115,'M2 F1.2'!BH115,'M2 F1.3'!BH115,'M2 F2.1'!BH115,'M2 F2.2'!BH115,'M2 F3.1'!BH115,'M2 F3.2'!BH115,'M2 F3.3'!BH115,'M2 F4.1'!BH115,'M2 F4.2'!BH115,'M2 F4.3'!BH115,'M2 F4.4'!BH115,'Custos comuns'!BH115)=13,SUM('M2 F1.1'!BH115,'M2 F1.2'!BH115,'M2 F1.3'!BH115,'M2 F2.1'!BH115,'M2 F2.2'!BH115,'M2 F3.1'!BH115,'M2 F3.2'!BH115,'M2 F3.3'!BH115,'M2 F4.1'!BH115,'M2 F4.2'!BH115,'M2 F4.3'!BH115,'M2 F4.4'!BH115,'Custos comuns'!BH115),"n.a.")</x:f>
        <x:v>n.a.</x:v>
      </x:c>
      <x:c r="BI41" s="72" t="str">
        <x:f>IF(COUNT('M2 F1.1'!BI115,'M2 F1.2'!BI115,'M2 F1.3'!BI115,'M2 F2.1'!BI115,'M2 F2.2'!BI115,'M2 F3.1'!BI115,'M2 F3.2'!BI115,'M2 F3.3'!BI115,'M2 F4.1'!BI115,'M2 F4.2'!BI115,'M2 F4.3'!BI115,'M2 F4.4'!BI115,'Custos comuns'!BI115)=13,SUM('M2 F1.1'!BI115,'M2 F1.2'!BI115,'M2 F1.3'!BI115,'M2 F2.1'!BI115,'M2 F2.2'!BI115,'M2 F3.1'!BI115,'M2 F3.2'!BI115,'M2 F3.3'!BI115,'M2 F4.1'!BI115,'M2 F4.2'!BI115,'M2 F4.3'!BI115,'M2 F4.4'!BI115,'Custos comuns'!BI115),"n.a.")</x:f>
        <x:v>n.a.</x:v>
      </x:c>
      <x:c r="BJ41" s="72" t="str">
        <x:f>IF(COUNT('M2 F1.1'!BJ115,'M2 F1.2'!BJ115,'M2 F1.3'!BJ115,'M2 F2.1'!BJ115,'M2 F2.2'!BJ115,'M2 F3.1'!BJ115,'M2 F3.2'!BJ115,'M2 F3.3'!BJ115,'M2 F4.1'!BJ115,'M2 F4.2'!BJ115,'M2 F4.3'!BJ115,'M2 F4.4'!BJ115,'Custos comuns'!BJ115)=13,SUM('M2 F1.1'!BJ115,'M2 F1.2'!BJ115,'M2 F1.3'!BJ115,'M2 F2.1'!BJ115,'M2 F2.2'!BJ115,'M2 F3.1'!BJ115,'M2 F3.2'!BJ115,'M2 F3.3'!BJ115,'M2 F4.1'!BJ115,'M2 F4.2'!BJ115,'M2 F4.3'!BJ115,'M2 F4.4'!BJ115,'Custos comuns'!BJ115),"n.a.")</x:f>
        <x:v>n.a.</x:v>
      </x:c>
      <x:c r="BK41" s="72" t="str">
        <x:f>IF(COUNT('M2 F1.1'!BK115,'M2 F1.2'!BK115,'M2 F1.3'!BK115,'M2 F2.1'!BK115,'M2 F2.2'!BK115,'M2 F3.1'!BK115,'M2 F3.2'!BK115,'M2 F3.3'!BK115,'M2 F4.1'!BK115,'M2 F4.2'!BK115,'M2 F4.3'!BK115,'M2 F4.4'!BK115,'Custos comuns'!BK115)=13,SUM('M2 F1.1'!BK115,'M2 F1.2'!BK115,'M2 F1.3'!BK115,'M2 F2.1'!BK115,'M2 F2.2'!BK115,'M2 F3.1'!BK115,'M2 F3.2'!BK115,'M2 F3.3'!BK115,'M2 F4.1'!BK115,'M2 F4.2'!BK115,'M2 F4.3'!BK115,'M2 F4.4'!BK115,'Custos comuns'!BK115),"n.a.")</x:f>
        <x:v>n.a.</x:v>
      </x:c>
      <x:c r="BL41" s="72" t="str">
        <x:f>IF(COUNT('M2 F1.1'!BL115,'M2 F1.2'!BL115,'M2 F1.3'!BL115,'M2 F2.1'!BL115,'M2 F2.2'!BL115,'M2 F3.1'!BL115,'M2 F3.2'!BL115,'M2 F3.3'!BL115,'M2 F4.1'!BL115,'M2 F4.2'!BL115,'M2 F4.3'!BL115,'M2 F4.4'!BL115,'Custos comuns'!BL115)=13,SUM('M2 F1.1'!BL115,'M2 F1.2'!BL115,'M2 F1.3'!BL115,'M2 F2.1'!BL115,'M2 F2.2'!BL115,'M2 F3.1'!BL115,'M2 F3.2'!BL115,'M2 F3.3'!BL115,'M2 F4.1'!BL115,'M2 F4.2'!BL115,'M2 F4.3'!BL115,'M2 F4.4'!BL115,'Custos comuns'!BL115),"n.a.")</x:f>
        <x:v>n.a.</x:v>
      </x:c>
      <x:c r="BM41" s="72" t="str">
        <x:f>IF(COUNT('M2 F1.1'!BM115,'M2 F1.2'!BM115,'M2 F1.3'!BM115,'M2 F2.1'!BM115,'M2 F2.2'!BM115,'M2 F3.1'!BM115,'M2 F3.2'!BM115,'M2 F3.3'!BM115,'M2 F4.1'!BM115,'M2 F4.2'!BM115,'M2 F4.3'!BM115,'M2 F4.4'!BM115,'Custos comuns'!BM115)=13,SUM('M2 F1.1'!BM115,'M2 F1.2'!BM115,'M2 F1.3'!BM115,'M2 F2.1'!BM115,'M2 F2.2'!BM115,'M2 F3.1'!BM115,'M2 F3.2'!BM115,'M2 F3.3'!BM115,'M2 F4.1'!BM115,'M2 F4.2'!BM115,'M2 F4.3'!BM115,'M2 F4.4'!BM115,'Custos comuns'!BM115),"n.a.")</x:f>
        <x:v>n.a.</x:v>
      </x:c>
      <x:c r="BN41" s="72" t="str">
        <x:f>IF(COUNT('M2 F1.1'!BN115,'M2 F1.2'!BN115,'M2 F1.3'!BN115,'M2 F2.1'!BN115,'M2 F2.2'!BN115,'M2 F3.1'!BN115,'M2 F3.2'!BN115,'M2 F3.3'!BN115,'M2 F4.1'!BN115,'M2 F4.2'!BN115,'M2 F4.3'!BN115,'M2 F4.4'!BN115,'Custos comuns'!BN115)=13,SUM('M2 F1.1'!BN115,'M2 F1.2'!BN115,'M2 F1.3'!BN115,'M2 F2.1'!BN115,'M2 F2.2'!BN115,'M2 F3.1'!BN115,'M2 F3.2'!BN115,'M2 F3.3'!BN115,'M2 F4.1'!BN115,'M2 F4.2'!BN115,'M2 F4.3'!BN115,'M2 F4.4'!BN115,'Custos comuns'!BN115),"n.a.")</x:f>
        <x:v>n.a.</x:v>
      </x:c>
      <x:c r="BO41" s="72" t="str">
        <x:f>IF(COUNT('M2 F1.1'!BO115,'M2 F1.2'!BO115,'M2 F1.3'!BO115,'M2 F2.1'!BO115,'M2 F2.2'!BO115,'M2 F3.1'!BO115,'M2 F3.2'!BO115,'M2 F3.3'!BO115,'M2 F4.1'!BO115,'M2 F4.2'!BO115,'M2 F4.3'!BO115,'M2 F4.4'!BO115,'Custos comuns'!BO115)=13,SUM('M2 F1.1'!BO115,'M2 F1.2'!BO115,'M2 F1.3'!BO115,'M2 F2.1'!BO115,'M2 F2.2'!BO115,'M2 F3.1'!BO115,'M2 F3.2'!BO115,'M2 F3.3'!BO115,'M2 F4.1'!BO115,'M2 F4.2'!BO115,'M2 F4.3'!BO115,'M2 F4.4'!BO115,'Custos comuns'!BO115),"n.a.")</x:f>
        <x:v>n.a.</x:v>
      </x:c>
      <x:c r="BP41" s="72" t="str">
        <x:f>IF(COUNT('M2 F1.1'!BP115,'M2 F1.2'!BP115,'M2 F1.3'!BP115,'M2 F2.1'!BP115,'M2 F2.2'!BP115,'M2 F3.1'!BP115,'M2 F3.2'!BP115,'M2 F3.3'!BP115,'M2 F4.1'!BP115,'M2 F4.2'!BP115,'M2 F4.3'!BP115,'M2 F4.4'!BP115,'Custos comuns'!BP115)=13,SUM('M2 F1.1'!BP115,'M2 F1.2'!BP115,'M2 F1.3'!BP115,'M2 F2.1'!BP115,'M2 F2.2'!BP115,'M2 F3.1'!BP115,'M2 F3.2'!BP115,'M2 F3.3'!BP115,'M2 F4.1'!BP115,'M2 F4.2'!BP115,'M2 F4.3'!BP115,'M2 F4.4'!BP115,'Custos comuns'!BP115),"n.a.")</x:f>
        <x:v>n.a.</x:v>
      </x:c>
      <x:c r="BQ41" s="72" t="str">
        <x:f>IF(COUNT('M2 F1.1'!BQ115,'M2 F1.2'!BQ115,'M2 F1.3'!BQ115,'M2 F2.1'!BQ115,'M2 F2.2'!BQ115,'M2 F3.1'!BQ115,'M2 F3.2'!BQ115,'M2 F3.3'!BQ115,'M2 F4.1'!BQ115,'M2 F4.2'!BQ115,'M2 F4.3'!BQ115,'M2 F4.4'!BQ115,'Custos comuns'!BQ115)=13,SUM('M2 F1.1'!BQ115,'M2 F1.2'!BQ115,'M2 F1.3'!BQ115,'M2 F2.1'!BQ115,'M2 F2.2'!BQ115,'M2 F3.1'!BQ115,'M2 F3.2'!BQ115,'M2 F3.3'!BQ115,'M2 F4.1'!BQ115,'M2 F4.2'!BQ115,'M2 F4.3'!BQ115,'M2 F4.4'!BQ115,'Custos comuns'!BQ115),"n.a.")</x:f>
        <x:v>n.a.</x:v>
      </x:c>
      <x:c r="BR41" s="72" t="str">
        <x:f>IF(COUNT('M2 F1.1'!BR115,'M2 F1.2'!BR115,'M2 F1.3'!BR115,'M2 F2.1'!BR115,'M2 F2.2'!BR115,'M2 F3.1'!BR115,'M2 F3.2'!BR115,'M2 F3.3'!BR115,'M2 F4.1'!BR115,'M2 F4.2'!BR115,'M2 F4.3'!BR115,'M2 F4.4'!BR115,'Custos comuns'!BR115)=13,SUM('M2 F1.1'!BR115,'M2 F1.2'!BR115,'M2 F1.3'!BR115,'M2 F2.1'!BR115,'M2 F2.2'!BR115,'M2 F3.1'!BR115,'M2 F3.2'!BR115,'M2 F3.3'!BR115,'M2 F4.1'!BR115,'M2 F4.2'!BR115,'M2 F4.3'!BR115,'M2 F4.4'!BR115,'Custos comuns'!BR115),"n.a.")</x:f>
        <x:v>n.a.</x:v>
      </x:c>
      <x:c r="BS41" s="72" t="str">
        <x:f>IF(COUNT('M2 F1.1'!BS115,'M2 F1.2'!BS115,'M2 F1.3'!BS115,'M2 F2.1'!BS115,'M2 F2.2'!BS115,'M2 F3.1'!BS115,'M2 F3.2'!BS115,'M2 F3.3'!BS115,'M2 F4.1'!BS115,'M2 F4.2'!BS115,'M2 F4.3'!BS115,'M2 F4.4'!BS115,'Custos comuns'!BS115)=13,SUM('M2 F1.1'!BS115,'M2 F1.2'!BS115,'M2 F1.3'!BS115,'M2 F2.1'!BS115,'M2 F2.2'!BS115,'M2 F3.1'!BS115,'M2 F3.2'!BS115,'M2 F3.3'!BS115,'M2 F4.1'!BS115,'M2 F4.2'!BS115,'M2 F4.3'!BS115,'M2 F4.4'!BS115,'Custos comuns'!BS115),"n.a.")</x:f>
        <x:v>n.a.</x:v>
      </x:c>
      <x:c r="BT41" s="72" t="str">
        <x:f>IF(COUNT('M2 F1.1'!BT115,'M2 F1.2'!BT115,'M2 F1.3'!BT115,'M2 F2.1'!BT115,'M2 F2.2'!BT115,'M2 F3.1'!BT115,'M2 F3.2'!BT115,'M2 F3.3'!BT115,'M2 F4.1'!BT115,'M2 F4.2'!BT115,'M2 F4.3'!BT115,'M2 F4.4'!BT115,'Custos comuns'!BT115)=13,SUM('M2 F1.1'!BT115,'M2 F1.2'!BT115,'M2 F1.3'!BT115,'M2 F2.1'!BT115,'M2 F2.2'!BT115,'M2 F3.1'!BT115,'M2 F3.2'!BT115,'M2 F3.3'!BT115,'M2 F4.1'!BT115,'M2 F4.2'!BT115,'M2 F4.3'!BT115,'M2 F4.4'!BT115,'Custos comuns'!BT115),"n.a.")</x:f>
        <x:v>n.a.</x:v>
      </x:c>
      <x:c r="BU41" s="72" t="str">
        <x:f>IF(COUNT('M2 F1.1'!BU115,'M2 F1.2'!BU115,'M2 F1.3'!BU115,'M2 F2.1'!BU115,'M2 F2.2'!BU115,'M2 F3.1'!BU115,'M2 F3.2'!BU115,'M2 F3.3'!BU115,'M2 F4.1'!BU115,'M2 F4.2'!BU115,'M2 F4.3'!BU115,'M2 F4.4'!BU115,'Custos comuns'!BU115)=13,SUM('M2 F1.1'!BU115,'M2 F1.2'!BU115,'M2 F1.3'!BU115,'M2 F2.1'!BU115,'M2 F2.2'!BU115,'M2 F3.1'!BU115,'M2 F3.2'!BU115,'M2 F3.3'!BU115,'M2 F4.1'!BU115,'M2 F4.2'!BU115,'M2 F4.3'!BU115,'M2 F4.4'!BU115,'Custos comuns'!BU115),"n.a.")</x:f>
        <x:v>n.a.</x:v>
      </x:c>
      <x:c r="BV41" s="72" t="str">
        <x:f>IF(COUNT('M2 F1.1'!BV115,'M2 F1.2'!BV115,'M2 F1.3'!BV115,'M2 F2.1'!BV115,'M2 F2.2'!BV115,'M2 F3.1'!BV115,'M2 F3.2'!BV115,'M2 F3.3'!BV115,'M2 F4.1'!BV115,'M2 F4.2'!BV115,'M2 F4.3'!BV115,'M2 F4.4'!BV115,'Custos comuns'!BV115)=13,SUM('M2 F1.1'!BV115,'M2 F1.2'!BV115,'M2 F1.3'!BV115,'M2 F2.1'!BV115,'M2 F2.2'!BV115,'M2 F3.1'!BV115,'M2 F3.2'!BV115,'M2 F3.3'!BV115,'M2 F4.1'!BV115,'M2 F4.2'!BV115,'M2 F4.3'!BV115,'M2 F4.4'!BV115,'Custos comuns'!BV115),"n.a.")</x:f>
        <x:v>n.a.</x:v>
      </x:c>
      <x:c r="BW41" s="72" t="str">
        <x:f>IF(COUNT('M2 F1.1'!BW115,'M2 F1.2'!BW115,'M2 F1.3'!BW115,'M2 F2.1'!BW115,'M2 F2.2'!BW115,'M2 F3.1'!BW115,'M2 F3.2'!BW115,'M2 F3.3'!BW115,'M2 F4.1'!BW115,'M2 F4.2'!BW115,'M2 F4.3'!BW115,'M2 F4.4'!BW115,'Custos comuns'!BW115)=13,SUM('M2 F1.1'!BW115,'M2 F1.2'!BW115,'M2 F1.3'!BW115,'M2 F2.1'!BW115,'M2 F2.2'!BW115,'M2 F3.1'!BW115,'M2 F3.2'!BW115,'M2 F3.3'!BW115,'M2 F4.1'!BW115,'M2 F4.2'!BW115,'M2 F4.3'!BW115,'M2 F4.4'!BW115,'Custos comuns'!BW115),"n.a.")</x:f>
        <x:v>n.a.</x:v>
      </x:c>
      <x:c r="BX41" s="72" t="str">
        <x:f>IF(COUNT('M2 F1.1'!BX115,'M2 F1.2'!BX115,'M2 F1.3'!BX115,'M2 F2.1'!BX115,'M2 F2.2'!BX115,'M2 F3.1'!BX115,'M2 F3.2'!BX115,'M2 F3.3'!BX115,'M2 F4.1'!BX115,'M2 F4.2'!BX115,'M2 F4.3'!BX115,'M2 F4.4'!BX115,'Custos comuns'!BX115)=13,SUM('M2 F1.1'!BX115,'M2 F1.2'!BX115,'M2 F1.3'!BX115,'M2 F2.1'!BX115,'M2 F2.2'!BX115,'M2 F3.1'!BX115,'M2 F3.2'!BX115,'M2 F3.3'!BX115,'M2 F4.1'!BX115,'M2 F4.2'!BX115,'M2 F4.3'!BX115,'M2 F4.4'!BX115,'Custos comuns'!BX115),"n.a.")</x:f>
        <x:v>n.a.</x:v>
      </x:c>
      <x:c r="BY41" s="72" t="str">
        <x:f>IF(COUNT('M2 F1.1'!BY115,'M2 F1.2'!BY115,'M2 F1.3'!BY115,'M2 F2.1'!BY115,'M2 F2.2'!BY115,'M2 F3.1'!BY115,'M2 F3.2'!BY115,'M2 F3.3'!BY115,'M2 F4.1'!BY115,'M2 F4.2'!BY115,'M2 F4.3'!BY115,'M2 F4.4'!BY115,'Custos comuns'!BY115)=13,SUM('M2 F1.1'!BY115,'M2 F1.2'!BY115,'M2 F1.3'!BY115,'M2 F2.1'!BY115,'M2 F2.2'!BY115,'M2 F3.1'!BY115,'M2 F3.2'!BY115,'M2 F3.3'!BY115,'M2 F4.1'!BY115,'M2 F4.2'!BY115,'M2 F4.3'!BY115,'M2 F4.4'!BY115,'Custos comuns'!BY115),"n.a.")</x:f>
        <x:v>n.a.</x:v>
      </x:c>
      <x:c r="BZ41" s="72" t="str">
        <x:f>IF(COUNT('M2 F1.1'!BZ115,'M2 F1.2'!BZ115,'M2 F1.3'!BZ115,'M2 F2.1'!BZ115,'M2 F2.2'!BZ115,'M2 F3.1'!BZ115,'M2 F3.2'!BZ115,'M2 F3.3'!BZ115,'M2 F4.1'!BZ115,'M2 F4.2'!BZ115,'M2 F4.3'!BZ115,'M2 F4.4'!BZ115,'Custos comuns'!BZ115)=13,SUM('M2 F1.1'!BZ115,'M2 F1.2'!BZ115,'M2 F1.3'!BZ115,'M2 F2.1'!BZ115,'M2 F2.2'!BZ115,'M2 F3.1'!BZ115,'M2 F3.2'!BZ115,'M2 F3.3'!BZ115,'M2 F4.1'!BZ115,'M2 F4.2'!BZ115,'M2 F4.3'!BZ115,'M2 F4.4'!BZ115,'Custos comuns'!BZ115),"n.a.")</x:f>
        <x:v>n.a.</x:v>
      </x:c>
      <x:c r="CA41" s="72" t="str">
        <x:f>IF(COUNT('M2 F1.1'!CA115,'M2 F1.2'!CA115,'M2 F1.3'!CA115,'M2 F2.1'!CA115,'M2 F2.2'!CA115,'M2 F3.1'!CA115,'M2 F3.2'!CA115,'M2 F3.3'!CA115,'M2 F4.1'!CA115,'M2 F4.2'!CA115,'M2 F4.3'!CA115,'M2 F4.4'!CA115,'Custos comuns'!CA115)=13,SUM('M2 F1.1'!CA115,'M2 F1.2'!CA115,'M2 F1.3'!CA115,'M2 F2.1'!CA115,'M2 F2.2'!CA115,'M2 F3.1'!CA115,'M2 F3.2'!CA115,'M2 F3.3'!CA115,'M2 F4.1'!CA115,'M2 F4.2'!CA115,'M2 F4.3'!CA115,'M2 F4.4'!CA115,'Custos comuns'!CA115),"n.a.")</x:f>
        <x:v>n.a.</x:v>
      </x:c>
      <x:c r="CB41" s="72" t="str">
        <x:f>IF(COUNT('M2 F1.1'!CB115,'M2 F1.2'!CB115,'M2 F1.3'!CB115,'M2 F2.1'!CB115,'M2 F2.2'!CB115,'M2 F3.1'!CB115,'M2 F3.2'!CB115,'M2 F3.3'!CB115,'M2 F4.1'!CB115,'M2 F4.2'!CB115,'M2 F4.3'!CB115,'M2 F4.4'!CB115,'Custos comuns'!CB115)=13,SUM('M2 F1.1'!CB115,'M2 F1.2'!CB115,'M2 F1.3'!CB115,'M2 F2.1'!CB115,'M2 F2.2'!CB115,'M2 F3.1'!CB115,'M2 F3.2'!CB115,'M2 F3.3'!CB115,'M2 F4.1'!CB115,'M2 F4.2'!CB115,'M2 F4.3'!CB115,'M2 F4.4'!CB115,'Custos comuns'!CB115),"n.a.")</x:f>
        <x:v>n.a.</x:v>
      </x:c>
      <x:c r="CC41" s="72" t="str">
        <x:f>IF(COUNT('M2 F1.1'!CC115,'M2 F1.2'!CC115,'M2 F1.3'!CC115,'M2 F2.1'!CC115,'M2 F2.2'!CC115,'M2 F3.1'!CC115,'M2 F3.2'!CC115,'M2 F3.3'!CC115,'M2 F4.1'!CC115,'M2 F4.2'!CC115,'M2 F4.3'!CC115,'M2 F4.4'!CC115,'Custos comuns'!CC115)=13,SUM('M2 F1.1'!CC115,'M2 F1.2'!CC115,'M2 F1.3'!CC115,'M2 F2.1'!CC115,'M2 F2.2'!CC115,'M2 F3.1'!CC115,'M2 F3.2'!CC115,'M2 F3.3'!CC115,'M2 F4.1'!CC115,'M2 F4.2'!CC115,'M2 F4.3'!CC115,'M2 F4.4'!CC115,'Custos comuns'!CC115),"n.a.")</x:f>
        <x:v>n.a.</x:v>
      </x:c>
      <x:c r="CD41" s="72" t="str">
        <x:f>IF(COUNT('M2 F1.1'!CD115,'M2 F1.2'!CD115,'M2 F1.3'!CD115,'M2 F2.1'!CD115,'M2 F2.2'!CD115,'M2 F3.1'!CD115,'M2 F3.2'!CD115,'M2 F3.3'!CD115,'M2 F4.1'!CD115,'M2 F4.2'!CD115,'M2 F4.3'!CD115,'M2 F4.4'!CD115,'Custos comuns'!CD115)=13,SUM('M2 F1.1'!CD115,'M2 F1.2'!CD115,'M2 F1.3'!CD115,'M2 F2.1'!CD115,'M2 F2.2'!CD115,'M2 F3.1'!CD115,'M2 F3.2'!CD115,'M2 F3.3'!CD115,'M2 F4.1'!CD115,'M2 F4.2'!CD115,'M2 F4.3'!CD115,'M2 F4.4'!CD115,'Custos comuns'!CD115),"n.a.")</x:f>
        <x:v>n.a.</x:v>
      </x:c>
      <x:c r="CE41" s="72" t="str">
        <x:f>IF(COUNT('M2 F1.1'!CE115,'M2 F1.2'!CE115,'M2 F1.3'!CE115,'M2 F2.1'!CE115,'M2 F2.2'!CE115,'M2 F3.1'!CE115,'M2 F3.2'!CE115,'M2 F3.3'!CE115,'M2 F4.1'!CE115,'M2 F4.2'!CE115,'M2 F4.3'!CE115,'M2 F4.4'!CE115,'Custos comuns'!CE115)=13,SUM('M2 F1.1'!CE115,'M2 F1.2'!CE115,'M2 F1.3'!CE115,'M2 F2.1'!CE115,'M2 F2.2'!CE115,'M2 F3.1'!CE115,'M2 F3.2'!CE115,'M2 F3.3'!CE115,'M2 F4.1'!CE115,'M2 F4.2'!CE115,'M2 F4.3'!CE115,'M2 F4.4'!CE115,'Custos comuns'!CE115),"n.a.")</x:f>
        <x:v>n.a.</x:v>
      </x:c>
      <x:c r="CF41" s="72" t="str">
        <x:f>IF(COUNT('M2 F1.1'!CF115,'M2 F1.2'!CF115,'M2 F1.3'!CF115,'M2 F2.1'!CF115,'M2 F2.2'!CF115,'M2 F3.1'!CF115,'M2 F3.2'!CF115,'M2 F3.3'!CF115,'M2 F4.1'!CF115,'M2 F4.2'!CF115,'M2 F4.3'!CF115,'M2 F4.4'!CF115,'Custos comuns'!CF115)=13,SUM('M2 F1.1'!CF115,'M2 F1.2'!CF115,'M2 F1.3'!CF115,'M2 F2.1'!CF115,'M2 F2.2'!CF115,'M2 F3.1'!CF115,'M2 F3.2'!CF115,'M2 F3.3'!CF115,'M2 F4.1'!CF115,'M2 F4.2'!CF115,'M2 F4.3'!CF115,'M2 F4.4'!CF115,'Custos comuns'!CF115),"n.a.")</x:f>
        <x:v>n.a.</x:v>
      </x:c>
      <x:c r="CG41" s="72" t="str">
        <x:f>IF(COUNT('M2 F1.1'!CG115,'M2 F1.2'!CG115,'M2 F1.3'!CG115,'M2 F2.1'!CG115,'M2 F2.2'!CG115,'M2 F3.1'!CG115,'M2 F3.2'!CG115,'M2 F3.3'!CG115,'M2 F4.1'!CG115,'M2 F4.2'!CG115,'M2 F4.3'!CG115,'M2 F4.4'!CG115,'Custos comuns'!CG115)=13,SUM('M2 F1.1'!CG115,'M2 F1.2'!CG115,'M2 F1.3'!CG115,'M2 F2.1'!CG115,'M2 F2.2'!CG115,'M2 F3.1'!CG115,'M2 F3.2'!CG115,'M2 F3.3'!CG115,'M2 F4.1'!CG115,'M2 F4.2'!CG115,'M2 F4.3'!CG115,'M2 F4.4'!CG115,'Custos comuns'!CG115),"n.a.")</x:f>
        <x:v>n.a.</x:v>
      </x:c>
      <x:c r="CH41" s="72" t="str">
        <x:f>IF(COUNT('M2 F1.1'!CH115,'M2 F1.2'!CH115,'M2 F1.3'!CH115,'M2 F2.1'!CH115,'M2 F2.2'!CH115,'M2 F3.1'!CH115,'M2 F3.2'!CH115,'M2 F3.3'!CH115,'M2 F4.1'!CH115,'M2 F4.2'!CH115,'M2 F4.3'!CH115,'M2 F4.4'!CH115,'Custos comuns'!CH115)=13,SUM('M2 F1.1'!CH115,'M2 F1.2'!CH115,'M2 F1.3'!CH115,'M2 F2.1'!CH115,'M2 F2.2'!CH115,'M2 F3.1'!CH115,'M2 F3.2'!CH115,'M2 F3.3'!CH115,'M2 F4.1'!CH115,'M2 F4.2'!CH115,'M2 F4.3'!CH115,'M2 F4.4'!CH115,'Custos comuns'!CH115),"n.a.")</x:f>
        <x:v>n.a.</x:v>
      </x:c>
      <x:c r="CI41" s="72" t="str">
        <x:f>IF(COUNT('M2 F1.1'!CI115,'M2 F1.2'!CI115,'M2 F1.3'!CI115,'M2 F2.1'!CI115,'M2 F2.2'!CI115,'M2 F3.1'!CI115,'M2 F3.2'!CI115,'M2 F3.3'!CI115,'M2 F4.1'!CI115,'M2 F4.2'!CI115,'M2 F4.3'!CI115,'M2 F4.4'!CI115,'Custos comuns'!CI115)=13,SUM('M2 F1.1'!CI115,'M2 F1.2'!CI115,'M2 F1.3'!CI115,'M2 F2.1'!CI115,'M2 F2.2'!CI115,'M2 F3.1'!CI115,'M2 F3.2'!CI115,'M2 F3.3'!CI115,'M2 F4.1'!CI115,'M2 F4.2'!CI115,'M2 F4.3'!CI115,'M2 F4.4'!CI115,'Custos comuns'!CI115),"n.a.")</x:f>
        <x:v>n.a.</x:v>
      </x:c>
      <x:c r="CJ41" s="72" t="str">
        <x:f>IF(COUNT('M2 F1.1'!CJ115,'M2 F1.2'!CJ115,'M2 F1.3'!CJ115,'M2 F2.1'!CJ115,'M2 F2.2'!CJ115,'M2 F3.1'!CJ115,'M2 F3.2'!CJ115,'M2 F3.3'!CJ115,'M2 F4.1'!CJ115,'M2 F4.2'!CJ115,'M2 F4.3'!CJ115,'M2 F4.4'!CJ115,'Custos comuns'!CJ115)=13,SUM('M2 F1.1'!CJ115,'M2 F1.2'!CJ115,'M2 F1.3'!CJ115,'M2 F2.1'!CJ115,'M2 F2.2'!CJ115,'M2 F3.1'!CJ115,'M2 F3.2'!CJ115,'M2 F3.3'!CJ115,'M2 F4.1'!CJ115,'M2 F4.2'!CJ115,'M2 F4.3'!CJ115,'M2 F4.4'!CJ115,'Custos comuns'!CJ115),"n.a.")</x:f>
        <x:v>n.a.</x:v>
      </x:c>
    </x:row>
    <x:row r="42" ht="22" customHeight="1">
      <x:c r="A42" s="2"/>
      <x:c r="B42" s="2"/>
      <x:c r="C42" s="2" t="str">
        <x:v>Fluxo de caixa antes de reserva</x:v>
      </x:c>
      <x:c r="D42" s="72" t="str">
        <x:f>IF(COUNT(E42:CJ42)=84,SUM(E42:CJ42),"n.a.")</x:f>
        <x:v>n.a.</x:v>
      </x:c>
      <x:c r="E42" s="72" t="str">
        <x:f>IF(COUNT(E39:E40)=2,E39-E40,"n.a.")</x:f>
        <x:v>n.a.</x:v>
      </x:c>
      <x:c r="F42" s="72" t="str">
        <x:f>IF(COUNT(F39:F40)=2,F39-F40,"n.a.")</x:f>
        <x:v>n.a.</x:v>
      </x:c>
      <x:c r="G42" s="72" t="str">
        <x:f>IF(COUNT(G39:G40)=2,G39-G40,"n.a.")</x:f>
        <x:v>n.a.</x:v>
      </x:c>
      <x:c r="H42" s="72" t="str">
        <x:f>IF(COUNT(H39:H40)=2,H39-H40,"n.a.")</x:f>
        <x:v>n.a.</x:v>
      </x:c>
      <x:c r="I42" s="72" t="str">
        <x:f>IF(COUNT(I39:I40)=2,I39-I40,"n.a.")</x:f>
        <x:v>n.a.</x:v>
      </x:c>
      <x:c r="J42" s="72" t="str">
        <x:f>IF(COUNT(J39:J40)=2,J39-J40,"n.a.")</x:f>
        <x:v>n.a.</x:v>
      </x:c>
      <x:c r="K42" s="72" t="str">
        <x:f>IF(COUNT(K39:K40)=2,K39-K40,"n.a.")</x:f>
        <x:v>n.a.</x:v>
      </x:c>
      <x:c r="L42" s="72" t="str">
        <x:f>IF(COUNT(L39:L40)=2,L39-L40,"n.a.")</x:f>
        <x:v>n.a.</x:v>
      </x:c>
      <x:c r="M42" s="72" t="str">
        <x:f>IF(COUNT(M39:M40)=2,M39-M40,"n.a.")</x:f>
        <x:v>n.a.</x:v>
      </x:c>
      <x:c r="N42" s="72" t="str">
        <x:f>IF(COUNT(N39:N40)=2,N39-N40,"n.a.")</x:f>
        <x:v>n.a.</x:v>
      </x:c>
      <x:c r="O42" s="72" t="str">
        <x:f>IF(COUNT(O39:O40)=2,O39-O40,"n.a.")</x:f>
        <x:v>n.a.</x:v>
      </x:c>
      <x:c r="P42" s="72" t="str">
        <x:f>IF(COUNT(P39:P40)=2,P39-P40,"n.a.")</x:f>
        <x:v>n.a.</x:v>
      </x:c>
      <x:c r="Q42" s="72" t="str">
        <x:f>IF(COUNT(Q39:Q40)=2,Q39-Q40,"n.a.")</x:f>
        <x:v>n.a.</x:v>
      </x:c>
      <x:c r="R42" s="72" t="str">
        <x:f>IF(COUNT(R39:R40)=2,R39-R40,"n.a.")</x:f>
        <x:v>n.a.</x:v>
      </x:c>
      <x:c r="S42" s="72" t="str">
        <x:f>IF(COUNT(S39:S40)=2,S39-S40,"n.a.")</x:f>
        <x:v>n.a.</x:v>
      </x:c>
      <x:c r="T42" s="72" t="str">
        <x:f>IF(COUNT(T39:T40)=2,T39-T40,"n.a.")</x:f>
        <x:v>n.a.</x:v>
      </x:c>
      <x:c r="U42" s="72" t="str">
        <x:f>IF(COUNT(U39:U40)=2,U39-U40,"n.a.")</x:f>
        <x:v>n.a.</x:v>
      </x:c>
      <x:c r="V42" s="72" t="str">
        <x:f>IF(COUNT(V39:V40)=2,V39-V40,"n.a.")</x:f>
        <x:v>n.a.</x:v>
      </x:c>
      <x:c r="W42" s="72" t="str">
        <x:f>IF(COUNT(W39:W40)=2,W39-W40,"n.a.")</x:f>
        <x:v>n.a.</x:v>
      </x:c>
      <x:c r="X42" s="72" t="str">
        <x:f>IF(COUNT(X39:X40)=2,X39-X40,"n.a.")</x:f>
        <x:v>n.a.</x:v>
      </x:c>
      <x:c r="Y42" s="72" t="str">
        <x:f>IF(COUNT(Y39:Y40)=2,Y39-Y40,"n.a.")</x:f>
        <x:v>n.a.</x:v>
      </x:c>
      <x:c r="Z42" s="72" t="str">
        <x:f>IF(COUNT(Z39:Z40)=2,Z39-Z40,"n.a.")</x:f>
        <x:v>n.a.</x:v>
      </x:c>
      <x:c r="AA42" s="72" t="str">
        <x:f>IF(COUNT(AA39:AA40)=2,AA39-AA40,"n.a.")</x:f>
        <x:v>n.a.</x:v>
      </x:c>
      <x:c r="AB42" s="72" t="str">
        <x:f>IF(COUNT(AB39:AB40)=2,AB39-AB40,"n.a.")</x:f>
        <x:v>n.a.</x:v>
      </x:c>
      <x:c r="AC42" s="72" t="str">
        <x:f>IF(COUNT(AC39:AC40)=2,AC39-AC40,"n.a.")</x:f>
        <x:v>n.a.</x:v>
      </x:c>
      <x:c r="AD42" s="72" t="str">
        <x:f>IF(COUNT(AD39:AD40)=2,AD39-AD40,"n.a.")</x:f>
        <x:v>n.a.</x:v>
      </x:c>
      <x:c r="AE42" s="72" t="str">
        <x:f>IF(COUNT(AE39:AE40)=2,AE39-AE40,"n.a.")</x:f>
        <x:v>n.a.</x:v>
      </x:c>
      <x:c r="AF42" s="72" t="str">
        <x:f>IF(COUNT(AF39:AF40)=2,AF39-AF40,"n.a.")</x:f>
        <x:v>n.a.</x:v>
      </x:c>
      <x:c r="AG42" s="72" t="str">
        <x:f>IF(COUNT(AG39:AG40)=2,AG39-AG40,"n.a.")</x:f>
        <x:v>n.a.</x:v>
      </x:c>
      <x:c r="AH42" s="72" t="str">
        <x:f>IF(COUNT(AH39:AH40)=2,AH39-AH40,"n.a.")</x:f>
        <x:v>n.a.</x:v>
      </x:c>
      <x:c r="AI42" s="72" t="str">
        <x:f>IF(COUNT(AI39:AI40)=2,AI39-AI40,"n.a.")</x:f>
        <x:v>n.a.</x:v>
      </x:c>
      <x:c r="AJ42" s="72" t="str">
        <x:f>IF(COUNT(AJ39:AJ40)=2,AJ39-AJ40,"n.a.")</x:f>
        <x:v>n.a.</x:v>
      </x:c>
      <x:c r="AK42" s="72" t="str">
        <x:f>IF(COUNT(AK39:AK40)=2,AK39-AK40,"n.a.")</x:f>
        <x:v>n.a.</x:v>
      </x:c>
      <x:c r="AL42" s="72" t="str">
        <x:f>IF(COUNT(AL39:AL40)=2,AL39-AL40,"n.a.")</x:f>
        <x:v>n.a.</x:v>
      </x:c>
      <x:c r="AM42" s="72" t="str">
        <x:f>IF(COUNT(AM39:AM40)=2,AM39-AM40,"n.a.")</x:f>
        <x:v>n.a.</x:v>
      </x:c>
      <x:c r="AN42" s="72" t="str">
        <x:f>IF(COUNT(AN39:AN40)=2,AN39-AN40,"n.a.")</x:f>
        <x:v>n.a.</x:v>
      </x:c>
      <x:c r="AO42" s="72" t="str">
        <x:f>IF(COUNT(AO39:AO40)=2,AO39-AO40,"n.a.")</x:f>
        <x:v>n.a.</x:v>
      </x:c>
      <x:c r="AP42" s="72" t="str">
        <x:f>IF(COUNT(AP39:AP40)=2,AP39-AP40,"n.a.")</x:f>
        <x:v>n.a.</x:v>
      </x:c>
      <x:c r="AQ42" s="72" t="str">
        <x:f>IF(COUNT(AQ39:AQ40)=2,AQ39-AQ40,"n.a.")</x:f>
        <x:v>n.a.</x:v>
      </x:c>
      <x:c r="AR42" s="72" t="str">
        <x:f>IF(COUNT(AR39:AR40)=2,AR39-AR40,"n.a.")</x:f>
        <x:v>n.a.</x:v>
      </x:c>
      <x:c r="AS42" s="72" t="str">
        <x:f>IF(COUNT(AS39:AS40)=2,AS39-AS40,"n.a.")</x:f>
        <x:v>n.a.</x:v>
      </x:c>
      <x:c r="AT42" s="72" t="str">
        <x:f>IF(COUNT(AT39:AT40)=2,AT39-AT40,"n.a.")</x:f>
        <x:v>n.a.</x:v>
      </x:c>
      <x:c r="AU42" s="72" t="str">
        <x:f>IF(COUNT(AU39:AU40)=2,AU39-AU40,"n.a.")</x:f>
        <x:v>n.a.</x:v>
      </x:c>
      <x:c r="AV42" s="72" t="str">
        <x:f>IF(COUNT(AV39:AV40)=2,AV39-AV40,"n.a.")</x:f>
        <x:v>n.a.</x:v>
      </x:c>
      <x:c r="AW42" s="72" t="str">
        <x:f>IF(COUNT(AW39:AW40)=2,AW39-AW40,"n.a.")</x:f>
        <x:v>n.a.</x:v>
      </x:c>
      <x:c r="AX42" s="72" t="str">
        <x:f>IF(COUNT(AX39:AX40)=2,AX39-AX40,"n.a.")</x:f>
        <x:v>n.a.</x:v>
      </x:c>
      <x:c r="AY42" s="72" t="str">
        <x:f>IF(COUNT(AY39:AY40)=2,AY39-AY40,"n.a.")</x:f>
        <x:v>n.a.</x:v>
      </x:c>
      <x:c r="AZ42" s="72" t="str">
        <x:f>IF(COUNT(AZ39:AZ40)=2,AZ39-AZ40,"n.a.")</x:f>
        <x:v>n.a.</x:v>
      </x:c>
      <x:c r="BA42" s="72" t="str">
        <x:f>IF(COUNT(BA39:BA40)=2,BA39-BA40,"n.a.")</x:f>
        <x:v>n.a.</x:v>
      </x:c>
      <x:c r="BB42" s="72" t="str">
        <x:f>IF(COUNT(BB39:BB40)=2,BB39-BB40,"n.a.")</x:f>
        <x:v>n.a.</x:v>
      </x:c>
      <x:c r="BC42" s="72" t="str">
        <x:f>IF(COUNT(BC39:BC40)=2,BC39-BC40,"n.a.")</x:f>
        <x:v>n.a.</x:v>
      </x:c>
      <x:c r="BD42" s="72" t="str">
        <x:f>IF(COUNT(BD39:BD40)=2,BD39-BD40,"n.a.")</x:f>
        <x:v>n.a.</x:v>
      </x:c>
      <x:c r="BE42" s="72" t="str">
        <x:f>IF(COUNT(BE39:BE40)=2,BE39-BE40,"n.a.")</x:f>
        <x:v>n.a.</x:v>
      </x:c>
      <x:c r="BF42" s="72" t="str">
        <x:f>IF(COUNT(BF39:BF40)=2,BF39-BF40,"n.a.")</x:f>
        <x:v>n.a.</x:v>
      </x:c>
      <x:c r="BG42" s="72" t="str">
        <x:f>IF(COUNT(BG39:BG40)=2,BG39-BG40,"n.a.")</x:f>
        <x:v>n.a.</x:v>
      </x:c>
      <x:c r="BH42" s="72" t="str">
        <x:f>IF(COUNT(BH39:BH40)=2,BH39-BH40,"n.a.")</x:f>
        <x:v>n.a.</x:v>
      </x:c>
      <x:c r="BI42" s="72" t="str">
        <x:f>IF(COUNT(BI39:BI40)=2,BI39-BI40,"n.a.")</x:f>
        <x:v>n.a.</x:v>
      </x:c>
      <x:c r="BJ42" s="72" t="str">
        <x:f>IF(COUNT(BJ39:BJ40)=2,BJ39-BJ40,"n.a.")</x:f>
        <x:v>n.a.</x:v>
      </x:c>
      <x:c r="BK42" s="72" t="str">
        <x:f>IF(COUNT(BK39:BK40)=2,BK39-BK40,"n.a.")</x:f>
        <x:v>n.a.</x:v>
      </x:c>
      <x:c r="BL42" s="72" t="str">
        <x:f>IF(COUNT(BL39:BL40)=2,BL39-BL40,"n.a.")</x:f>
        <x:v>n.a.</x:v>
      </x:c>
      <x:c r="BM42" s="72" t="str">
        <x:f>IF(COUNT(BM39:BM40)=2,BM39-BM40,"n.a.")</x:f>
        <x:v>n.a.</x:v>
      </x:c>
      <x:c r="BN42" s="72" t="str">
        <x:f>IF(COUNT(BN39:BN40)=2,BN39-BN40,"n.a.")</x:f>
        <x:v>n.a.</x:v>
      </x:c>
      <x:c r="BO42" s="72" t="str">
        <x:f>IF(COUNT(BO39:BO40)=2,BO39-BO40,"n.a.")</x:f>
        <x:v>n.a.</x:v>
      </x:c>
      <x:c r="BP42" s="72" t="str">
        <x:f>IF(COUNT(BP39:BP40)=2,BP39-BP40,"n.a.")</x:f>
        <x:v>n.a.</x:v>
      </x:c>
      <x:c r="BQ42" s="72" t="str">
        <x:f>IF(COUNT(BQ39:BQ40)=2,BQ39-BQ40,"n.a.")</x:f>
        <x:v>n.a.</x:v>
      </x:c>
      <x:c r="BR42" s="72" t="str">
        <x:f>IF(COUNT(BR39:BR40)=2,BR39-BR40,"n.a.")</x:f>
        <x:v>n.a.</x:v>
      </x:c>
      <x:c r="BS42" s="72" t="str">
        <x:f>IF(COUNT(BS39:BS40)=2,BS39-BS40,"n.a.")</x:f>
        <x:v>n.a.</x:v>
      </x:c>
      <x:c r="BT42" s="72" t="str">
        <x:f>IF(COUNT(BT39:BT40)=2,BT39-BT40,"n.a.")</x:f>
        <x:v>n.a.</x:v>
      </x:c>
      <x:c r="BU42" s="72" t="str">
        <x:f>IF(COUNT(BU39:BU40)=2,BU39-BU40,"n.a.")</x:f>
        <x:v>n.a.</x:v>
      </x:c>
      <x:c r="BV42" s="72" t="str">
        <x:f>IF(COUNT(BV39:BV40)=2,BV39-BV40,"n.a.")</x:f>
        <x:v>n.a.</x:v>
      </x:c>
      <x:c r="BW42" s="72" t="str">
        <x:f>IF(COUNT(BW39:BW40)=2,BW39-BW40,"n.a.")</x:f>
        <x:v>n.a.</x:v>
      </x:c>
      <x:c r="BX42" s="72" t="str">
        <x:f>IF(COUNT(BX39:BX40)=2,BX39-BX40,"n.a.")</x:f>
        <x:v>n.a.</x:v>
      </x:c>
      <x:c r="BY42" s="72" t="str">
        <x:f>IF(COUNT(BY39:BY40)=2,BY39-BY40,"n.a.")</x:f>
        <x:v>n.a.</x:v>
      </x:c>
      <x:c r="BZ42" s="72" t="str">
        <x:f>IF(COUNT(BZ39:BZ40)=2,BZ39-BZ40,"n.a.")</x:f>
        <x:v>n.a.</x:v>
      </x:c>
      <x:c r="CA42" s="72" t="str">
        <x:f>IF(COUNT(CA39:CA40)=2,CA39-CA40,"n.a.")</x:f>
        <x:v>n.a.</x:v>
      </x:c>
      <x:c r="CB42" s="72" t="str">
        <x:f>IF(COUNT(CB39:CB40)=2,CB39-CB40,"n.a.")</x:f>
        <x:v>n.a.</x:v>
      </x:c>
      <x:c r="CC42" s="72" t="str">
        <x:f>IF(COUNT(CC39:CC40)=2,CC39-CC40,"n.a.")</x:f>
        <x:v>n.a.</x:v>
      </x:c>
      <x:c r="CD42" s="72" t="str">
        <x:f>IF(COUNT(CD39:CD40)=2,CD39-CD40,"n.a.")</x:f>
        <x:v>n.a.</x:v>
      </x:c>
      <x:c r="CE42" s="72" t="str">
        <x:f>IF(COUNT(CE39:CE40)=2,CE39-CE40,"n.a.")</x:f>
        <x:v>n.a.</x:v>
      </x:c>
      <x:c r="CF42" s="72" t="str">
        <x:f>IF(COUNT(CF39:CF40)=2,CF39-CF40,"n.a.")</x:f>
        <x:v>n.a.</x:v>
      </x:c>
      <x:c r="CG42" s="72" t="str">
        <x:f>IF(COUNT(CG39:CG40)=2,CG39-CG40,"n.a.")</x:f>
        <x:v>n.a.</x:v>
      </x:c>
      <x:c r="CH42" s="72" t="str">
        <x:f>IF(COUNT(CH39:CH40)=2,CH39-CH40,"n.a.")</x:f>
        <x:v>n.a.</x:v>
      </x:c>
      <x:c r="CI42" s="72" t="str">
        <x:f>IF(COUNT(CI39:CI40)=2,CI39-CI40,"n.a.")</x:f>
        <x:v>n.a.</x:v>
      </x:c>
      <x:c r="CJ42" s="72" t="str">
        <x:f>IF(COUNT(CJ39:CJ40)=2,CJ39-CJ40,"n.a.")</x:f>
        <x:v>n.a.</x:v>
      </x:c>
    </x:row>
    <x:row r="43" ht="26" customHeight="1">
      <x:c r="A43" s="2"/>
      <x:c r="B43" s="2"/>
      <x:c r="C43" s="64" t="str">
        <x:v>Caixa final antes de reserva</x:v>
      </x:c>
      <x:c r="D43" s="71" t="str">
        <x:f>CJ43</x:f>
        <x:v>n.a.</x:v>
      </x:c>
      <x:c r="E43" s="71" t="str">
        <x:f>IF(COUNT(E38,E42)=2,SUM(E38,E42),"n.a.")</x:f>
        <x:v>n.a.</x:v>
      </x:c>
      <x:c r="F43" s="71" t="str">
        <x:f>IF(COUNT(F38,F42)=2,SUM(F38,F42),"n.a.")</x:f>
        <x:v>n.a.</x:v>
      </x:c>
      <x:c r="G43" s="71" t="str">
        <x:f>IF(COUNT(G38,G42)=2,SUM(G38,G42),"n.a.")</x:f>
        <x:v>n.a.</x:v>
      </x:c>
      <x:c r="H43" s="71" t="str">
        <x:f>IF(COUNT(H38,H42)=2,SUM(H38,H42),"n.a.")</x:f>
        <x:v>n.a.</x:v>
      </x:c>
      <x:c r="I43" s="71" t="str">
        <x:f>IF(COUNT(I38,I42)=2,SUM(I38,I42),"n.a.")</x:f>
        <x:v>n.a.</x:v>
      </x:c>
      <x:c r="J43" s="71" t="str">
        <x:f>IF(COUNT(J38,J42)=2,SUM(J38,J42),"n.a.")</x:f>
        <x:v>n.a.</x:v>
      </x:c>
      <x:c r="K43" s="71" t="str">
        <x:f>IF(COUNT(K38,K42)=2,SUM(K38,K42),"n.a.")</x:f>
        <x:v>n.a.</x:v>
      </x:c>
      <x:c r="L43" s="71" t="str">
        <x:f>IF(COUNT(L38,L42)=2,SUM(L38,L42),"n.a.")</x:f>
        <x:v>n.a.</x:v>
      </x:c>
      <x:c r="M43" s="71" t="str">
        <x:f>IF(COUNT(M38,M42)=2,SUM(M38,M42),"n.a.")</x:f>
        <x:v>n.a.</x:v>
      </x:c>
      <x:c r="N43" s="71" t="str">
        <x:f>IF(COUNT(N38,N42)=2,SUM(N38,N42),"n.a.")</x:f>
        <x:v>n.a.</x:v>
      </x:c>
      <x:c r="O43" s="71" t="str">
        <x:f>IF(COUNT(O38,O42)=2,SUM(O38,O42),"n.a.")</x:f>
        <x:v>n.a.</x:v>
      </x:c>
      <x:c r="P43" s="71" t="str">
        <x:f>IF(COUNT(P38,P42)=2,SUM(P38,P42),"n.a.")</x:f>
        <x:v>n.a.</x:v>
      </x:c>
      <x:c r="Q43" s="71" t="str">
        <x:f>IF(COUNT(Q38,Q42)=2,SUM(Q38,Q42),"n.a.")</x:f>
        <x:v>n.a.</x:v>
      </x:c>
      <x:c r="R43" s="71" t="str">
        <x:f>IF(COUNT(R38,R42)=2,SUM(R38,R42),"n.a.")</x:f>
        <x:v>n.a.</x:v>
      </x:c>
      <x:c r="S43" s="71" t="str">
        <x:f>IF(COUNT(S38,S42)=2,SUM(S38,S42),"n.a.")</x:f>
        <x:v>n.a.</x:v>
      </x:c>
      <x:c r="T43" s="71" t="str">
        <x:f>IF(COUNT(T38,T42)=2,SUM(T38,T42),"n.a.")</x:f>
        <x:v>n.a.</x:v>
      </x:c>
      <x:c r="U43" s="71" t="str">
        <x:f>IF(COUNT(U38,U42)=2,SUM(U38,U42),"n.a.")</x:f>
        <x:v>n.a.</x:v>
      </x:c>
      <x:c r="V43" s="71" t="str">
        <x:f>IF(COUNT(V38,V42)=2,SUM(V38,V42),"n.a.")</x:f>
        <x:v>n.a.</x:v>
      </x:c>
      <x:c r="W43" s="71" t="str">
        <x:f>IF(COUNT(W38,W42)=2,SUM(W38,W42),"n.a.")</x:f>
        <x:v>n.a.</x:v>
      </x:c>
      <x:c r="X43" s="71" t="str">
        <x:f>IF(COUNT(X38,X42)=2,SUM(X38,X42),"n.a.")</x:f>
        <x:v>n.a.</x:v>
      </x:c>
      <x:c r="Y43" s="71" t="str">
        <x:f>IF(COUNT(Y38,Y42)=2,SUM(Y38,Y42),"n.a.")</x:f>
        <x:v>n.a.</x:v>
      </x:c>
      <x:c r="Z43" s="71" t="str">
        <x:f>IF(COUNT(Z38,Z42)=2,SUM(Z38,Z42),"n.a.")</x:f>
        <x:v>n.a.</x:v>
      </x:c>
      <x:c r="AA43" s="71" t="str">
        <x:f>IF(COUNT(AA38,AA42)=2,SUM(AA38,AA42),"n.a.")</x:f>
        <x:v>n.a.</x:v>
      </x:c>
      <x:c r="AB43" s="71" t="str">
        <x:f>IF(COUNT(AB38,AB42)=2,SUM(AB38,AB42),"n.a.")</x:f>
        <x:v>n.a.</x:v>
      </x:c>
      <x:c r="AC43" s="71" t="str">
        <x:f>IF(COUNT(AC38,AC42)=2,SUM(AC38,AC42),"n.a.")</x:f>
        <x:v>n.a.</x:v>
      </x:c>
      <x:c r="AD43" s="71" t="str">
        <x:f>IF(COUNT(AD38,AD42)=2,SUM(AD38,AD42),"n.a.")</x:f>
        <x:v>n.a.</x:v>
      </x:c>
      <x:c r="AE43" s="71" t="str">
        <x:f>IF(COUNT(AE38,AE42)=2,SUM(AE38,AE42),"n.a.")</x:f>
        <x:v>n.a.</x:v>
      </x:c>
      <x:c r="AF43" s="71" t="str">
        <x:f>IF(COUNT(AF38,AF42)=2,SUM(AF38,AF42),"n.a.")</x:f>
        <x:v>n.a.</x:v>
      </x:c>
      <x:c r="AG43" s="71" t="str">
        <x:f>IF(COUNT(AG38,AG42)=2,SUM(AG38,AG42),"n.a.")</x:f>
        <x:v>n.a.</x:v>
      </x:c>
      <x:c r="AH43" s="71" t="str">
        <x:f>IF(COUNT(AH38,AH42)=2,SUM(AH38,AH42),"n.a.")</x:f>
        <x:v>n.a.</x:v>
      </x:c>
      <x:c r="AI43" s="71" t="str">
        <x:f>IF(COUNT(AI38,AI42)=2,SUM(AI38,AI42),"n.a.")</x:f>
        <x:v>n.a.</x:v>
      </x:c>
      <x:c r="AJ43" s="71" t="str">
        <x:f>IF(COUNT(AJ38,AJ42)=2,SUM(AJ38,AJ42),"n.a.")</x:f>
        <x:v>n.a.</x:v>
      </x:c>
      <x:c r="AK43" s="71" t="str">
        <x:f>IF(COUNT(AK38,AK42)=2,SUM(AK38,AK42),"n.a.")</x:f>
        <x:v>n.a.</x:v>
      </x:c>
      <x:c r="AL43" s="71" t="str">
        <x:f>IF(COUNT(AL38,AL42)=2,SUM(AL38,AL42),"n.a.")</x:f>
        <x:v>n.a.</x:v>
      </x:c>
      <x:c r="AM43" s="71" t="str">
        <x:f>IF(COUNT(AM38,AM42)=2,SUM(AM38,AM42),"n.a.")</x:f>
        <x:v>n.a.</x:v>
      </x:c>
      <x:c r="AN43" s="71" t="str">
        <x:f>IF(COUNT(AN38,AN42)=2,SUM(AN38,AN42),"n.a.")</x:f>
        <x:v>n.a.</x:v>
      </x:c>
      <x:c r="AO43" s="71" t="str">
        <x:f>IF(COUNT(AO38,AO42)=2,SUM(AO38,AO42),"n.a.")</x:f>
        <x:v>n.a.</x:v>
      </x:c>
      <x:c r="AP43" s="71" t="str">
        <x:f>IF(COUNT(AP38,AP42)=2,SUM(AP38,AP42),"n.a.")</x:f>
        <x:v>n.a.</x:v>
      </x:c>
      <x:c r="AQ43" s="71" t="str">
        <x:f>IF(COUNT(AQ38,AQ42)=2,SUM(AQ38,AQ42),"n.a.")</x:f>
        <x:v>n.a.</x:v>
      </x:c>
      <x:c r="AR43" s="71" t="str">
        <x:f>IF(COUNT(AR38,AR42)=2,SUM(AR38,AR42),"n.a.")</x:f>
        <x:v>n.a.</x:v>
      </x:c>
      <x:c r="AS43" s="71" t="str">
        <x:f>IF(COUNT(AS38,AS42)=2,SUM(AS38,AS42),"n.a.")</x:f>
        <x:v>n.a.</x:v>
      </x:c>
      <x:c r="AT43" s="71" t="str">
        <x:f>IF(COUNT(AT38,AT42)=2,SUM(AT38,AT42),"n.a.")</x:f>
        <x:v>n.a.</x:v>
      </x:c>
      <x:c r="AU43" s="71" t="str">
        <x:f>IF(COUNT(AU38,AU42)=2,SUM(AU38,AU42),"n.a.")</x:f>
        <x:v>n.a.</x:v>
      </x:c>
      <x:c r="AV43" s="71" t="str">
        <x:f>IF(COUNT(AV38,AV42)=2,SUM(AV38,AV42),"n.a.")</x:f>
        <x:v>n.a.</x:v>
      </x:c>
      <x:c r="AW43" s="71" t="str">
        <x:f>IF(COUNT(AW38,AW42)=2,SUM(AW38,AW42),"n.a.")</x:f>
        <x:v>n.a.</x:v>
      </x:c>
      <x:c r="AX43" s="71" t="str">
        <x:f>IF(COUNT(AX38,AX42)=2,SUM(AX38,AX42),"n.a.")</x:f>
        <x:v>n.a.</x:v>
      </x:c>
      <x:c r="AY43" s="71" t="str">
        <x:f>IF(COUNT(AY38,AY42)=2,SUM(AY38,AY42),"n.a.")</x:f>
        <x:v>n.a.</x:v>
      </x:c>
      <x:c r="AZ43" s="71" t="str">
        <x:f>IF(COUNT(AZ38,AZ42)=2,SUM(AZ38,AZ42),"n.a.")</x:f>
        <x:v>n.a.</x:v>
      </x:c>
      <x:c r="BA43" s="71" t="str">
        <x:f>IF(COUNT(BA38,BA42)=2,SUM(BA38,BA42),"n.a.")</x:f>
        <x:v>n.a.</x:v>
      </x:c>
      <x:c r="BB43" s="71" t="str">
        <x:f>IF(COUNT(BB38,BB42)=2,SUM(BB38,BB42),"n.a.")</x:f>
        <x:v>n.a.</x:v>
      </x:c>
      <x:c r="BC43" s="71" t="str">
        <x:f>IF(COUNT(BC38,BC42)=2,SUM(BC38,BC42),"n.a.")</x:f>
        <x:v>n.a.</x:v>
      </x:c>
      <x:c r="BD43" s="71" t="str">
        <x:f>IF(COUNT(BD38,BD42)=2,SUM(BD38,BD42),"n.a.")</x:f>
        <x:v>n.a.</x:v>
      </x:c>
      <x:c r="BE43" s="71" t="str">
        <x:f>IF(COUNT(BE38,BE42)=2,SUM(BE38,BE42),"n.a.")</x:f>
        <x:v>n.a.</x:v>
      </x:c>
      <x:c r="BF43" s="71" t="str">
        <x:f>IF(COUNT(BF38,BF42)=2,SUM(BF38,BF42),"n.a.")</x:f>
        <x:v>n.a.</x:v>
      </x:c>
      <x:c r="BG43" s="71" t="str">
        <x:f>IF(COUNT(BG38,BG42)=2,SUM(BG38,BG42),"n.a.")</x:f>
        <x:v>n.a.</x:v>
      </x:c>
      <x:c r="BH43" s="71" t="str">
        <x:f>IF(COUNT(BH38,BH42)=2,SUM(BH38,BH42),"n.a.")</x:f>
        <x:v>n.a.</x:v>
      </x:c>
      <x:c r="BI43" s="71" t="str">
        <x:f>IF(COUNT(BI38,BI42)=2,SUM(BI38,BI42),"n.a.")</x:f>
        <x:v>n.a.</x:v>
      </x:c>
      <x:c r="BJ43" s="71" t="str">
        <x:f>IF(COUNT(BJ38,BJ42)=2,SUM(BJ38,BJ42),"n.a.")</x:f>
        <x:v>n.a.</x:v>
      </x:c>
      <x:c r="BK43" s="71" t="str">
        <x:f>IF(COUNT(BK38,BK42)=2,SUM(BK38,BK42),"n.a.")</x:f>
        <x:v>n.a.</x:v>
      </x:c>
      <x:c r="BL43" s="71" t="str">
        <x:f>IF(COUNT(BL38,BL42)=2,SUM(BL38,BL42),"n.a.")</x:f>
        <x:v>n.a.</x:v>
      </x:c>
      <x:c r="BM43" s="71" t="str">
        <x:f>IF(COUNT(BM38,BM42)=2,SUM(BM38,BM42),"n.a.")</x:f>
        <x:v>n.a.</x:v>
      </x:c>
      <x:c r="BN43" s="71" t="str">
        <x:f>IF(COUNT(BN38,BN42)=2,SUM(BN38,BN42),"n.a.")</x:f>
        <x:v>n.a.</x:v>
      </x:c>
      <x:c r="BO43" s="71" t="str">
        <x:f>IF(COUNT(BO38,BO42)=2,SUM(BO38,BO42),"n.a.")</x:f>
        <x:v>n.a.</x:v>
      </x:c>
      <x:c r="BP43" s="71" t="str">
        <x:f>IF(COUNT(BP38,BP42)=2,SUM(BP38,BP42),"n.a.")</x:f>
        <x:v>n.a.</x:v>
      </x:c>
      <x:c r="BQ43" s="71" t="str">
        <x:f>IF(COUNT(BQ38,BQ42)=2,SUM(BQ38,BQ42),"n.a.")</x:f>
        <x:v>n.a.</x:v>
      </x:c>
      <x:c r="BR43" s="71" t="str">
        <x:f>IF(COUNT(BR38,BR42)=2,SUM(BR38,BR42),"n.a.")</x:f>
        <x:v>n.a.</x:v>
      </x:c>
      <x:c r="BS43" s="71" t="str">
        <x:f>IF(COUNT(BS38,BS42)=2,SUM(BS38,BS42),"n.a.")</x:f>
        <x:v>n.a.</x:v>
      </x:c>
      <x:c r="BT43" s="71" t="str">
        <x:f>IF(COUNT(BT38,BT42)=2,SUM(BT38,BT42),"n.a.")</x:f>
        <x:v>n.a.</x:v>
      </x:c>
      <x:c r="BU43" s="71" t="str">
        <x:f>IF(COUNT(BU38,BU42)=2,SUM(BU38,BU42),"n.a.")</x:f>
        <x:v>n.a.</x:v>
      </x:c>
      <x:c r="BV43" s="71" t="str">
        <x:f>IF(COUNT(BV38,BV42)=2,SUM(BV38,BV42),"n.a.")</x:f>
        <x:v>n.a.</x:v>
      </x:c>
      <x:c r="BW43" s="71" t="str">
        <x:f>IF(COUNT(BW38,BW42)=2,SUM(BW38,BW42),"n.a.")</x:f>
        <x:v>n.a.</x:v>
      </x:c>
      <x:c r="BX43" s="71" t="str">
        <x:f>IF(COUNT(BX38,BX42)=2,SUM(BX38,BX42),"n.a.")</x:f>
        <x:v>n.a.</x:v>
      </x:c>
      <x:c r="BY43" s="71" t="str">
        <x:f>IF(COUNT(BY38,BY42)=2,SUM(BY38,BY42),"n.a.")</x:f>
        <x:v>n.a.</x:v>
      </x:c>
      <x:c r="BZ43" s="71" t="str">
        <x:f>IF(COUNT(BZ38,BZ42)=2,SUM(BZ38,BZ42),"n.a.")</x:f>
        <x:v>n.a.</x:v>
      </x:c>
      <x:c r="CA43" s="71" t="str">
        <x:f>IF(COUNT(CA38,CA42)=2,SUM(CA38,CA42),"n.a.")</x:f>
        <x:v>n.a.</x:v>
      </x:c>
      <x:c r="CB43" s="71" t="str">
        <x:f>IF(COUNT(CB38,CB42)=2,SUM(CB38,CB42),"n.a.")</x:f>
        <x:v>n.a.</x:v>
      </x:c>
      <x:c r="CC43" s="71" t="str">
        <x:f>IF(COUNT(CC38,CC42)=2,SUM(CC38,CC42),"n.a.")</x:f>
        <x:v>n.a.</x:v>
      </x:c>
      <x:c r="CD43" s="71" t="str">
        <x:f>IF(COUNT(CD38,CD42)=2,SUM(CD38,CD42),"n.a.")</x:f>
        <x:v>n.a.</x:v>
      </x:c>
      <x:c r="CE43" s="71" t="str">
        <x:f>IF(COUNT(CE38,CE42)=2,SUM(CE38,CE42),"n.a.")</x:f>
        <x:v>n.a.</x:v>
      </x:c>
      <x:c r="CF43" s="71" t="str">
        <x:f>IF(COUNT(CF38,CF42)=2,SUM(CF38,CF42),"n.a.")</x:f>
        <x:v>n.a.</x:v>
      </x:c>
      <x:c r="CG43" s="71" t="str">
        <x:f>IF(COUNT(CG38,CG42)=2,SUM(CG38,CG42),"n.a.")</x:f>
        <x:v>n.a.</x:v>
      </x:c>
      <x:c r="CH43" s="71" t="str">
        <x:f>IF(COUNT(CH38,CH42)=2,SUM(CH38,CH42),"n.a.")</x:f>
        <x:v>n.a.</x:v>
      </x:c>
      <x:c r="CI43" s="71" t="str">
        <x:f>IF(COUNT(CI38,CI42)=2,SUM(CI38,CI42),"n.a.")</x:f>
        <x:v>n.a.</x:v>
      </x:c>
      <x:c r="CJ43" s="71" t="str">
        <x:f>IF(COUNT(CJ38,CJ42)=2,SUM(CJ38,CJ42),"n.a.")</x:f>
        <x:v>n.a.</x:v>
      </x:c>
    </x:row>
    <x:row r="44" ht="22" customHeight="1">
      <x:c r="A44" s="2"/>
      <x:c r="B44" s="2"/>
      <x:c r="C44" s="2" t="str">
        <x:v>Reserva acumulada</x:v>
      </x:c>
      <x:c r="D44" s="72" t="str">
        <x:f>CJ44</x:f>
        <x:v>n.a.</x:v>
      </x:c>
      <x:c r="E44" s="72" t="str">
        <x:f>E41</x:f>
        <x:v>n.a.</x:v>
      </x:c>
      <x:c r="F44" s="72" t="str">
        <x:f>IF(COUNT(E44,F41)=2,SUM(E44,F41),"n.a.")</x:f>
        <x:v>n.a.</x:v>
      </x:c>
      <x:c r="G44" s="72" t="str">
        <x:f>IF(COUNT(F44,G41)=2,SUM(F44,G41),"n.a.")</x:f>
        <x:v>n.a.</x:v>
      </x:c>
      <x:c r="H44" s="72" t="str">
        <x:f>IF(COUNT(G44,H41)=2,SUM(G44,H41),"n.a.")</x:f>
        <x:v>n.a.</x:v>
      </x:c>
      <x:c r="I44" s="72" t="str">
        <x:f>IF(COUNT(H44,I41)=2,SUM(H44,I41),"n.a.")</x:f>
        <x:v>n.a.</x:v>
      </x:c>
      <x:c r="J44" s="72" t="str">
        <x:f>IF(COUNT(I44,J41)=2,SUM(I44,J41),"n.a.")</x:f>
        <x:v>n.a.</x:v>
      </x:c>
      <x:c r="K44" s="72" t="str">
        <x:f>IF(COUNT(J44,K41)=2,SUM(J44,K41),"n.a.")</x:f>
        <x:v>n.a.</x:v>
      </x:c>
      <x:c r="L44" s="72" t="str">
        <x:f>IF(COUNT(K44,L41)=2,SUM(K44,L41),"n.a.")</x:f>
        <x:v>n.a.</x:v>
      </x:c>
      <x:c r="M44" s="72" t="str">
        <x:f>IF(COUNT(L44,M41)=2,SUM(L44,M41),"n.a.")</x:f>
        <x:v>n.a.</x:v>
      </x:c>
      <x:c r="N44" s="72" t="str">
        <x:f>IF(COUNT(M44,N41)=2,SUM(M44,N41),"n.a.")</x:f>
        <x:v>n.a.</x:v>
      </x:c>
      <x:c r="O44" s="72" t="str">
        <x:f>IF(COUNT(N44,O41)=2,SUM(N44,O41),"n.a.")</x:f>
        <x:v>n.a.</x:v>
      </x:c>
      <x:c r="P44" s="72" t="str">
        <x:f>IF(COUNT(O44,P41)=2,SUM(O44,P41),"n.a.")</x:f>
        <x:v>n.a.</x:v>
      </x:c>
      <x:c r="Q44" s="72" t="str">
        <x:f>IF(COUNT(P44,Q41)=2,SUM(P44,Q41),"n.a.")</x:f>
        <x:v>n.a.</x:v>
      </x:c>
      <x:c r="R44" s="72" t="str">
        <x:f>IF(COUNT(Q44,R41)=2,SUM(Q44,R41),"n.a.")</x:f>
        <x:v>n.a.</x:v>
      </x:c>
      <x:c r="S44" s="72" t="str">
        <x:f>IF(COUNT(R44,S41)=2,SUM(R44,S41),"n.a.")</x:f>
        <x:v>n.a.</x:v>
      </x:c>
      <x:c r="T44" s="72" t="str">
        <x:f>IF(COUNT(S44,T41)=2,SUM(S44,T41),"n.a.")</x:f>
        <x:v>n.a.</x:v>
      </x:c>
      <x:c r="U44" s="72" t="str">
        <x:f>IF(COUNT(T44,U41)=2,SUM(T44,U41),"n.a.")</x:f>
        <x:v>n.a.</x:v>
      </x:c>
      <x:c r="V44" s="72" t="str">
        <x:f>IF(COUNT(U44,V41)=2,SUM(U44,V41),"n.a.")</x:f>
        <x:v>n.a.</x:v>
      </x:c>
      <x:c r="W44" s="72" t="str">
        <x:f>IF(COUNT(V44,W41)=2,SUM(V44,W41),"n.a.")</x:f>
        <x:v>n.a.</x:v>
      </x:c>
      <x:c r="X44" s="72" t="str">
        <x:f>IF(COUNT(W44,X41)=2,SUM(W44,X41),"n.a.")</x:f>
        <x:v>n.a.</x:v>
      </x:c>
      <x:c r="Y44" s="72" t="str">
        <x:f>IF(COUNT(X44,Y41)=2,SUM(X44,Y41),"n.a.")</x:f>
        <x:v>n.a.</x:v>
      </x:c>
      <x:c r="Z44" s="72" t="str">
        <x:f>IF(COUNT(Y44,Z41)=2,SUM(Y44,Z41),"n.a.")</x:f>
        <x:v>n.a.</x:v>
      </x:c>
      <x:c r="AA44" s="72" t="str">
        <x:f>IF(COUNT(Z44,AA41)=2,SUM(Z44,AA41),"n.a.")</x:f>
        <x:v>n.a.</x:v>
      </x:c>
      <x:c r="AB44" s="72" t="str">
        <x:f>IF(COUNT(AA44,AB41)=2,SUM(AA44,AB41),"n.a.")</x:f>
        <x:v>n.a.</x:v>
      </x:c>
      <x:c r="AC44" s="72" t="str">
        <x:f>IF(COUNT(AB44,AC41)=2,SUM(AB44,AC41),"n.a.")</x:f>
        <x:v>n.a.</x:v>
      </x:c>
      <x:c r="AD44" s="72" t="str">
        <x:f>IF(COUNT(AC44,AD41)=2,SUM(AC44,AD41),"n.a.")</x:f>
        <x:v>n.a.</x:v>
      </x:c>
      <x:c r="AE44" s="72" t="str">
        <x:f>IF(COUNT(AD44,AE41)=2,SUM(AD44,AE41),"n.a.")</x:f>
        <x:v>n.a.</x:v>
      </x:c>
      <x:c r="AF44" s="72" t="str">
        <x:f>IF(COUNT(AE44,AF41)=2,SUM(AE44,AF41),"n.a.")</x:f>
        <x:v>n.a.</x:v>
      </x:c>
      <x:c r="AG44" s="72" t="str">
        <x:f>IF(COUNT(AF44,AG41)=2,SUM(AF44,AG41),"n.a.")</x:f>
        <x:v>n.a.</x:v>
      </x:c>
      <x:c r="AH44" s="72" t="str">
        <x:f>IF(COUNT(AG44,AH41)=2,SUM(AG44,AH41),"n.a.")</x:f>
        <x:v>n.a.</x:v>
      </x:c>
      <x:c r="AI44" s="72" t="str">
        <x:f>IF(COUNT(AH44,AI41)=2,SUM(AH44,AI41),"n.a.")</x:f>
        <x:v>n.a.</x:v>
      </x:c>
      <x:c r="AJ44" s="72" t="str">
        <x:f>IF(COUNT(AI44,AJ41)=2,SUM(AI44,AJ41),"n.a.")</x:f>
        <x:v>n.a.</x:v>
      </x:c>
      <x:c r="AK44" s="72" t="str">
        <x:f>IF(COUNT(AJ44,AK41)=2,SUM(AJ44,AK41),"n.a.")</x:f>
        <x:v>n.a.</x:v>
      </x:c>
      <x:c r="AL44" s="72" t="str">
        <x:f>IF(COUNT(AK44,AL41)=2,SUM(AK44,AL41),"n.a.")</x:f>
        <x:v>n.a.</x:v>
      </x:c>
      <x:c r="AM44" s="72" t="str">
        <x:f>IF(COUNT(AL44,AM41)=2,SUM(AL44,AM41),"n.a.")</x:f>
        <x:v>n.a.</x:v>
      </x:c>
      <x:c r="AN44" s="72" t="str">
        <x:f>IF(COUNT(AM44,AN41)=2,SUM(AM44,AN41),"n.a.")</x:f>
        <x:v>n.a.</x:v>
      </x:c>
      <x:c r="AO44" s="72" t="str">
        <x:f>IF(COUNT(AN44,AO41)=2,SUM(AN44,AO41),"n.a.")</x:f>
        <x:v>n.a.</x:v>
      </x:c>
      <x:c r="AP44" s="72" t="str">
        <x:f>IF(COUNT(AO44,AP41)=2,SUM(AO44,AP41),"n.a.")</x:f>
        <x:v>n.a.</x:v>
      </x:c>
      <x:c r="AQ44" s="72" t="str">
        <x:f>IF(COUNT(AP44,AQ41)=2,SUM(AP44,AQ41),"n.a.")</x:f>
        <x:v>n.a.</x:v>
      </x:c>
      <x:c r="AR44" s="72" t="str">
        <x:f>IF(COUNT(AQ44,AR41)=2,SUM(AQ44,AR41),"n.a.")</x:f>
        <x:v>n.a.</x:v>
      </x:c>
      <x:c r="AS44" s="72" t="str">
        <x:f>IF(COUNT(AR44,AS41)=2,SUM(AR44,AS41),"n.a.")</x:f>
        <x:v>n.a.</x:v>
      </x:c>
      <x:c r="AT44" s="72" t="str">
        <x:f>IF(COUNT(AS44,AT41)=2,SUM(AS44,AT41),"n.a.")</x:f>
        <x:v>n.a.</x:v>
      </x:c>
      <x:c r="AU44" s="72" t="str">
        <x:f>IF(COUNT(AT44,AU41)=2,SUM(AT44,AU41),"n.a.")</x:f>
        <x:v>n.a.</x:v>
      </x:c>
      <x:c r="AV44" s="72" t="str">
        <x:f>IF(COUNT(AU44,AV41)=2,SUM(AU44,AV41),"n.a.")</x:f>
        <x:v>n.a.</x:v>
      </x:c>
      <x:c r="AW44" s="72" t="str">
        <x:f>IF(COUNT(AV44,AW41)=2,SUM(AV44,AW41),"n.a.")</x:f>
        <x:v>n.a.</x:v>
      </x:c>
      <x:c r="AX44" s="72" t="str">
        <x:f>IF(COUNT(AW44,AX41)=2,SUM(AW44,AX41),"n.a.")</x:f>
        <x:v>n.a.</x:v>
      </x:c>
      <x:c r="AY44" s="72" t="str">
        <x:f>IF(COUNT(AX44,AY41)=2,SUM(AX44,AY41),"n.a.")</x:f>
        <x:v>n.a.</x:v>
      </x:c>
      <x:c r="AZ44" s="72" t="str">
        <x:f>IF(COUNT(AY44,AZ41)=2,SUM(AY44,AZ41),"n.a.")</x:f>
        <x:v>n.a.</x:v>
      </x:c>
      <x:c r="BA44" s="72" t="str">
        <x:f>IF(COUNT(AZ44,BA41)=2,SUM(AZ44,BA41),"n.a.")</x:f>
        <x:v>n.a.</x:v>
      </x:c>
      <x:c r="BB44" s="72" t="str">
        <x:f>IF(COUNT(BA44,BB41)=2,SUM(BA44,BB41),"n.a.")</x:f>
        <x:v>n.a.</x:v>
      </x:c>
      <x:c r="BC44" s="72" t="str">
        <x:f>IF(COUNT(BB44,BC41)=2,SUM(BB44,BC41),"n.a.")</x:f>
        <x:v>n.a.</x:v>
      </x:c>
      <x:c r="BD44" s="72" t="str">
        <x:f>IF(COUNT(BC44,BD41)=2,SUM(BC44,BD41),"n.a.")</x:f>
        <x:v>n.a.</x:v>
      </x:c>
      <x:c r="BE44" s="72" t="str">
        <x:f>IF(COUNT(BD44,BE41)=2,SUM(BD44,BE41),"n.a.")</x:f>
        <x:v>n.a.</x:v>
      </x:c>
      <x:c r="BF44" s="72" t="str">
        <x:f>IF(COUNT(BE44,BF41)=2,SUM(BE44,BF41),"n.a.")</x:f>
        <x:v>n.a.</x:v>
      </x:c>
      <x:c r="BG44" s="72" t="str">
        <x:f>IF(COUNT(BF44,BG41)=2,SUM(BF44,BG41),"n.a.")</x:f>
        <x:v>n.a.</x:v>
      </x:c>
      <x:c r="BH44" s="72" t="str">
        <x:f>IF(COUNT(BG44,BH41)=2,SUM(BG44,BH41),"n.a.")</x:f>
        <x:v>n.a.</x:v>
      </x:c>
      <x:c r="BI44" s="72" t="str">
        <x:f>IF(COUNT(BH44,BI41)=2,SUM(BH44,BI41),"n.a.")</x:f>
        <x:v>n.a.</x:v>
      </x:c>
      <x:c r="BJ44" s="72" t="str">
        <x:f>IF(COUNT(BI44,BJ41)=2,SUM(BI44,BJ41),"n.a.")</x:f>
        <x:v>n.a.</x:v>
      </x:c>
      <x:c r="BK44" s="72" t="str">
        <x:f>IF(COUNT(BJ44,BK41)=2,SUM(BJ44,BK41),"n.a.")</x:f>
        <x:v>n.a.</x:v>
      </x:c>
      <x:c r="BL44" s="72" t="str">
        <x:f>IF(COUNT(BK44,BL41)=2,SUM(BK44,BL41),"n.a.")</x:f>
        <x:v>n.a.</x:v>
      </x:c>
      <x:c r="BM44" s="72" t="str">
        <x:f>IF(COUNT(BL44,BM41)=2,SUM(BL44,BM41),"n.a.")</x:f>
        <x:v>n.a.</x:v>
      </x:c>
      <x:c r="BN44" s="72" t="str">
        <x:f>IF(COUNT(BM44,BN41)=2,SUM(BM44,BN41),"n.a.")</x:f>
        <x:v>n.a.</x:v>
      </x:c>
      <x:c r="BO44" s="72" t="str">
        <x:f>IF(COUNT(BN44,BO41)=2,SUM(BN44,BO41),"n.a.")</x:f>
        <x:v>n.a.</x:v>
      </x:c>
      <x:c r="BP44" s="72" t="str">
        <x:f>IF(COUNT(BO44,BP41)=2,SUM(BO44,BP41),"n.a.")</x:f>
        <x:v>n.a.</x:v>
      </x:c>
      <x:c r="BQ44" s="72" t="str">
        <x:f>IF(COUNT(BP44,BQ41)=2,SUM(BP44,BQ41),"n.a.")</x:f>
        <x:v>n.a.</x:v>
      </x:c>
      <x:c r="BR44" s="72" t="str">
        <x:f>IF(COUNT(BQ44,BR41)=2,SUM(BQ44,BR41),"n.a.")</x:f>
        <x:v>n.a.</x:v>
      </x:c>
      <x:c r="BS44" s="72" t="str">
        <x:f>IF(COUNT(BR44,BS41)=2,SUM(BR44,BS41),"n.a.")</x:f>
        <x:v>n.a.</x:v>
      </x:c>
      <x:c r="BT44" s="72" t="str">
        <x:f>IF(COUNT(BS44,BT41)=2,SUM(BS44,BT41),"n.a.")</x:f>
        <x:v>n.a.</x:v>
      </x:c>
      <x:c r="BU44" s="72" t="str">
        <x:f>IF(COUNT(BT44,BU41)=2,SUM(BT44,BU41),"n.a.")</x:f>
        <x:v>n.a.</x:v>
      </x:c>
      <x:c r="BV44" s="72" t="str">
        <x:f>IF(COUNT(BU44,BV41)=2,SUM(BU44,BV41),"n.a.")</x:f>
        <x:v>n.a.</x:v>
      </x:c>
      <x:c r="BW44" s="72" t="str">
        <x:f>IF(COUNT(BV44,BW41)=2,SUM(BV44,BW41),"n.a.")</x:f>
        <x:v>n.a.</x:v>
      </x:c>
      <x:c r="BX44" s="72" t="str">
        <x:f>IF(COUNT(BW44,BX41)=2,SUM(BW44,BX41),"n.a.")</x:f>
        <x:v>n.a.</x:v>
      </x:c>
      <x:c r="BY44" s="72" t="str">
        <x:f>IF(COUNT(BX44,BY41)=2,SUM(BX44,BY41),"n.a.")</x:f>
        <x:v>n.a.</x:v>
      </x:c>
      <x:c r="BZ44" s="72" t="str">
        <x:f>IF(COUNT(BY44,BZ41)=2,SUM(BY44,BZ41),"n.a.")</x:f>
        <x:v>n.a.</x:v>
      </x:c>
      <x:c r="CA44" s="72" t="str">
        <x:f>IF(COUNT(BZ44,CA41)=2,SUM(BZ44,CA41),"n.a.")</x:f>
        <x:v>n.a.</x:v>
      </x:c>
      <x:c r="CB44" s="72" t="str">
        <x:f>IF(COUNT(CA44,CB41)=2,SUM(CA44,CB41),"n.a.")</x:f>
        <x:v>n.a.</x:v>
      </x:c>
      <x:c r="CC44" s="72" t="str">
        <x:f>IF(COUNT(CB44,CC41)=2,SUM(CB44,CC41),"n.a.")</x:f>
        <x:v>n.a.</x:v>
      </x:c>
      <x:c r="CD44" s="72" t="str">
        <x:f>IF(COUNT(CC44,CD41)=2,SUM(CC44,CD41),"n.a.")</x:f>
        <x:v>n.a.</x:v>
      </x:c>
      <x:c r="CE44" s="72" t="str">
        <x:f>IF(COUNT(CD44,CE41)=2,SUM(CD44,CE41),"n.a.")</x:f>
        <x:v>n.a.</x:v>
      </x:c>
      <x:c r="CF44" s="72" t="str">
        <x:f>IF(COUNT(CE44,CF41)=2,SUM(CE44,CF41),"n.a.")</x:f>
        <x:v>n.a.</x:v>
      </x:c>
      <x:c r="CG44" s="72" t="str">
        <x:f>IF(COUNT(CF44,CG41)=2,SUM(CF44,CG41),"n.a.")</x:f>
        <x:v>n.a.</x:v>
      </x:c>
      <x:c r="CH44" s="72" t="str">
        <x:f>IF(COUNT(CG44,CH41)=2,SUM(CG44,CH41),"n.a.")</x:f>
        <x:v>n.a.</x:v>
      </x:c>
      <x:c r="CI44" s="72" t="str">
        <x:f>IF(COUNT(CH44,CI41)=2,SUM(CH44,CI41),"n.a.")</x:f>
        <x:v>n.a.</x:v>
      </x:c>
      <x:c r="CJ44" s="72" t="str">
        <x:f>IF(COUNT(CI44,CJ41)=2,SUM(CI44,CJ41),"n.a.")</x:f>
        <x:v>n.a.</x:v>
      </x:c>
    </x:row>
    <x:row r="45" ht="26" customHeight="1">
      <x:c r="A45" s="2"/>
      <x:c r="B45" s="2"/>
      <x:c r="C45" s="64" t="str">
        <x:v>Caixa disponível após reserva</x:v>
      </x:c>
      <x:c r="D45" s="71" t="str">
        <x:f>CJ45</x:f>
        <x:v>n.a.</x:v>
      </x:c>
      <x:c r="E45" s="71" t="str">
        <x:f>IF(COUNT(E43:E44)=2,E43-E44,"n.a.")</x:f>
        <x:v>n.a.</x:v>
      </x:c>
      <x:c r="F45" s="71" t="str">
        <x:f>IF(COUNT(F43:F44)=2,F43-F44,"n.a.")</x:f>
        <x:v>n.a.</x:v>
      </x:c>
      <x:c r="G45" s="71" t="str">
        <x:f>IF(COUNT(G43:G44)=2,G43-G44,"n.a.")</x:f>
        <x:v>n.a.</x:v>
      </x:c>
      <x:c r="H45" s="71" t="str">
        <x:f>IF(COUNT(H43:H44)=2,H43-H44,"n.a.")</x:f>
        <x:v>n.a.</x:v>
      </x:c>
      <x:c r="I45" s="71" t="str">
        <x:f>IF(COUNT(I43:I44)=2,I43-I44,"n.a.")</x:f>
        <x:v>n.a.</x:v>
      </x:c>
      <x:c r="J45" s="71" t="str">
        <x:f>IF(COUNT(J43:J44)=2,J43-J44,"n.a.")</x:f>
        <x:v>n.a.</x:v>
      </x:c>
      <x:c r="K45" s="71" t="str">
        <x:f>IF(COUNT(K43:K44)=2,K43-K44,"n.a.")</x:f>
        <x:v>n.a.</x:v>
      </x:c>
      <x:c r="L45" s="71" t="str">
        <x:f>IF(COUNT(L43:L44)=2,L43-L44,"n.a.")</x:f>
        <x:v>n.a.</x:v>
      </x:c>
      <x:c r="M45" s="71" t="str">
        <x:f>IF(COUNT(M43:M44)=2,M43-M44,"n.a.")</x:f>
        <x:v>n.a.</x:v>
      </x:c>
      <x:c r="N45" s="71" t="str">
        <x:f>IF(COUNT(N43:N44)=2,N43-N44,"n.a.")</x:f>
        <x:v>n.a.</x:v>
      </x:c>
      <x:c r="O45" s="71" t="str">
        <x:f>IF(COUNT(O43:O44)=2,O43-O44,"n.a.")</x:f>
        <x:v>n.a.</x:v>
      </x:c>
      <x:c r="P45" s="71" t="str">
        <x:f>IF(COUNT(P43:P44)=2,P43-P44,"n.a.")</x:f>
        <x:v>n.a.</x:v>
      </x:c>
      <x:c r="Q45" s="71" t="str">
        <x:f>IF(COUNT(Q43:Q44)=2,Q43-Q44,"n.a.")</x:f>
        <x:v>n.a.</x:v>
      </x:c>
      <x:c r="R45" s="71" t="str">
        <x:f>IF(COUNT(R43:R44)=2,R43-R44,"n.a.")</x:f>
        <x:v>n.a.</x:v>
      </x:c>
      <x:c r="S45" s="71" t="str">
        <x:f>IF(COUNT(S43:S44)=2,S43-S44,"n.a.")</x:f>
        <x:v>n.a.</x:v>
      </x:c>
      <x:c r="T45" s="71" t="str">
        <x:f>IF(COUNT(T43:T44)=2,T43-T44,"n.a.")</x:f>
        <x:v>n.a.</x:v>
      </x:c>
      <x:c r="U45" s="71" t="str">
        <x:f>IF(COUNT(U43:U44)=2,U43-U44,"n.a.")</x:f>
        <x:v>n.a.</x:v>
      </x:c>
      <x:c r="V45" s="71" t="str">
        <x:f>IF(COUNT(V43:V44)=2,V43-V44,"n.a.")</x:f>
        <x:v>n.a.</x:v>
      </x:c>
      <x:c r="W45" s="71" t="str">
        <x:f>IF(COUNT(W43:W44)=2,W43-W44,"n.a.")</x:f>
        <x:v>n.a.</x:v>
      </x:c>
      <x:c r="X45" s="71" t="str">
        <x:f>IF(COUNT(X43:X44)=2,X43-X44,"n.a.")</x:f>
        <x:v>n.a.</x:v>
      </x:c>
      <x:c r="Y45" s="71" t="str">
        <x:f>IF(COUNT(Y43:Y44)=2,Y43-Y44,"n.a.")</x:f>
        <x:v>n.a.</x:v>
      </x:c>
      <x:c r="Z45" s="71" t="str">
        <x:f>IF(COUNT(Z43:Z44)=2,Z43-Z44,"n.a.")</x:f>
        <x:v>n.a.</x:v>
      </x:c>
      <x:c r="AA45" s="71" t="str">
        <x:f>IF(COUNT(AA43:AA44)=2,AA43-AA44,"n.a.")</x:f>
        <x:v>n.a.</x:v>
      </x:c>
      <x:c r="AB45" s="71" t="str">
        <x:f>IF(COUNT(AB43:AB44)=2,AB43-AB44,"n.a.")</x:f>
        <x:v>n.a.</x:v>
      </x:c>
      <x:c r="AC45" s="71" t="str">
        <x:f>IF(COUNT(AC43:AC44)=2,AC43-AC44,"n.a.")</x:f>
        <x:v>n.a.</x:v>
      </x:c>
      <x:c r="AD45" s="71" t="str">
        <x:f>IF(COUNT(AD43:AD44)=2,AD43-AD44,"n.a.")</x:f>
        <x:v>n.a.</x:v>
      </x:c>
      <x:c r="AE45" s="71" t="str">
        <x:f>IF(COUNT(AE43:AE44)=2,AE43-AE44,"n.a.")</x:f>
        <x:v>n.a.</x:v>
      </x:c>
      <x:c r="AF45" s="71" t="str">
        <x:f>IF(COUNT(AF43:AF44)=2,AF43-AF44,"n.a.")</x:f>
        <x:v>n.a.</x:v>
      </x:c>
      <x:c r="AG45" s="71" t="str">
        <x:f>IF(COUNT(AG43:AG44)=2,AG43-AG44,"n.a.")</x:f>
        <x:v>n.a.</x:v>
      </x:c>
      <x:c r="AH45" s="71" t="str">
        <x:f>IF(COUNT(AH43:AH44)=2,AH43-AH44,"n.a.")</x:f>
        <x:v>n.a.</x:v>
      </x:c>
      <x:c r="AI45" s="71" t="str">
        <x:f>IF(COUNT(AI43:AI44)=2,AI43-AI44,"n.a.")</x:f>
        <x:v>n.a.</x:v>
      </x:c>
      <x:c r="AJ45" s="71" t="str">
        <x:f>IF(COUNT(AJ43:AJ44)=2,AJ43-AJ44,"n.a.")</x:f>
        <x:v>n.a.</x:v>
      </x:c>
      <x:c r="AK45" s="71" t="str">
        <x:f>IF(COUNT(AK43:AK44)=2,AK43-AK44,"n.a.")</x:f>
        <x:v>n.a.</x:v>
      </x:c>
      <x:c r="AL45" s="71" t="str">
        <x:f>IF(COUNT(AL43:AL44)=2,AL43-AL44,"n.a.")</x:f>
        <x:v>n.a.</x:v>
      </x:c>
      <x:c r="AM45" s="71" t="str">
        <x:f>IF(COUNT(AM43:AM44)=2,AM43-AM44,"n.a.")</x:f>
        <x:v>n.a.</x:v>
      </x:c>
      <x:c r="AN45" s="71" t="str">
        <x:f>IF(COUNT(AN43:AN44)=2,AN43-AN44,"n.a.")</x:f>
        <x:v>n.a.</x:v>
      </x:c>
      <x:c r="AO45" s="71" t="str">
        <x:f>IF(COUNT(AO43:AO44)=2,AO43-AO44,"n.a.")</x:f>
        <x:v>n.a.</x:v>
      </x:c>
      <x:c r="AP45" s="71" t="str">
        <x:f>IF(COUNT(AP43:AP44)=2,AP43-AP44,"n.a.")</x:f>
        <x:v>n.a.</x:v>
      </x:c>
      <x:c r="AQ45" s="71" t="str">
        <x:f>IF(COUNT(AQ43:AQ44)=2,AQ43-AQ44,"n.a.")</x:f>
        <x:v>n.a.</x:v>
      </x:c>
      <x:c r="AR45" s="71" t="str">
        <x:f>IF(COUNT(AR43:AR44)=2,AR43-AR44,"n.a.")</x:f>
        <x:v>n.a.</x:v>
      </x:c>
      <x:c r="AS45" s="71" t="str">
        <x:f>IF(COUNT(AS43:AS44)=2,AS43-AS44,"n.a.")</x:f>
        <x:v>n.a.</x:v>
      </x:c>
      <x:c r="AT45" s="71" t="str">
        <x:f>IF(COUNT(AT43:AT44)=2,AT43-AT44,"n.a.")</x:f>
        <x:v>n.a.</x:v>
      </x:c>
      <x:c r="AU45" s="71" t="str">
        <x:f>IF(COUNT(AU43:AU44)=2,AU43-AU44,"n.a.")</x:f>
        <x:v>n.a.</x:v>
      </x:c>
      <x:c r="AV45" s="71" t="str">
        <x:f>IF(COUNT(AV43:AV44)=2,AV43-AV44,"n.a.")</x:f>
        <x:v>n.a.</x:v>
      </x:c>
      <x:c r="AW45" s="71" t="str">
        <x:f>IF(COUNT(AW43:AW44)=2,AW43-AW44,"n.a.")</x:f>
        <x:v>n.a.</x:v>
      </x:c>
      <x:c r="AX45" s="71" t="str">
        <x:f>IF(COUNT(AX43:AX44)=2,AX43-AX44,"n.a.")</x:f>
        <x:v>n.a.</x:v>
      </x:c>
      <x:c r="AY45" s="71" t="str">
        <x:f>IF(COUNT(AY43:AY44)=2,AY43-AY44,"n.a.")</x:f>
        <x:v>n.a.</x:v>
      </x:c>
      <x:c r="AZ45" s="71" t="str">
        <x:f>IF(COUNT(AZ43:AZ44)=2,AZ43-AZ44,"n.a.")</x:f>
        <x:v>n.a.</x:v>
      </x:c>
      <x:c r="BA45" s="71" t="str">
        <x:f>IF(COUNT(BA43:BA44)=2,BA43-BA44,"n.a.")</x:f>
        <x:v>n.a.</x:v>
      </x:c>
      <x:c r="BB45" s="71" t="str">
        <x:f>IF(COUNT(BB43:BB44)=2,BB43-BB44,"n.a.")</x:f>
        <x:v>n.a.</x:v>
      </x:c>
      <x:c r="BC45" s="71" t="str">
        <x:f>IF(COUNT(BC43:BC44)=2,BC43-BC44,"n.a.")</x:f>
        <x:v>n.a.</x:v>
      </x:c>
      <x:c r="BD45" s="71" t="str">
        <x:f>IF(COUNT(BD43:BD44)=2,BD43-BD44,"n.a.")</x:f>
        <x:v>n.a.</x:v>
      </x:c>
      <x:c r="BE45" s="71" t="str">
        <x:f>IF(COUNT(BE43:BE44)=2,BE43-BE44,"n.a.")</x:f>
        <x:v>n.a.</x:v>
      </x:c>
      <x:c r="BF45" s="71" t="str">
        <x:f>IF(COUNT(BF43:BF44)=2,BF43-BF44,"n.a.")</x:f>
        <x:v>n.a.</x:v>
      </x:c>
      <x:c r="BG45" s="71" t="str">
        <x:f>IF(COUNT(BG43:BG44)=2,BG43-BG44,"n.a.")</x:f>
        <x:v>n.a.</x:v>
      </x:c>
      <x:c r="BH45" s="71" t="str">
        <x:f>IF(COUNT(BH43:BH44)=2,BH43-BH44,"n.a.")</x:f>
        <x:v>n.a.</x:v>
      </x:c>
      <x:c r="BI45" s="71" t="str">
        <x:f>IF(COUNT(BI43:BI44)=2,BI43-BI44,"n.a.")</x:f>
        <x:v>n.a.</x:v>
      </x:c>
      <x:c r="BJ45" s="71" t="str">
        <x:f>IF(COUNT(BJ43:BJ44)=2,BJ43-BJ44,"n.a.")</x:f>
        <x:v>n.a.</x:v>
      </x:c>
      <x:c r="BK45" s="71" t="str">
        <x:f>IF(COUNT(BK43:BK44)=2,BK43-BK44,"n.a.")</x:f>
        <x:v>n.a.</x:v>
      </x:c>
      <x:c r="BL45" s="71" t="str">
        <x:f>IF(COUNT(BL43:BL44)=2,BL43-BL44,"n.a.")</x:f>
        <x:v>n.a.</x:v>
      </x:c>
      <x:c r="BM45" s="71" t="str">
        <x:f>IF(COUNT(BM43:BM44)=2,BM43-BM44,"n.a.")</x:f>
        <x:v>n.a.</x:v>
      </x:c>
      <x:c r="BN45" s="71" t="str">
        <x:f>IF(COUNT(BN43:BN44)=2,BN43-BN44,"n.a.")</x:f>
        <x:v>n.a.</x:v>
      </x:c>
      <x:c r="BO45" s="71" t="str">
        <x:f>IF(COUNT(BO43:BO44)=2,BO43-BO44,"n.a.")</x:f>
        <x:v>n.a.</x:v>
      </x:c>
      <x:c r="BP45" s="71" t="str">
        <x:f>IF(COUNT(BP43:BP44)=2,BP43-BP44,"n.a.")</x:f>
        <x:v>n.a.</x:v>
      </x:c>
      <x:c r="BQ45" s="71" t="str">
        <x:f>IF(COUNT(BQ43:BQ44)=2,BQ43-BQ44,"n.a.")</x:f>
        <x:v>n.a.</x:v>
      </x:c>
      <x:c r="BR45" s="71" t="str">
        <x:f>IF(COUNT(BR43:BR44)=2,BR43-BR44,"n.a.")</x:f>
        <x:v>n.a.</x:v>
      </x:c>
      <x:c r="BS45" s="71" t="str">
        <x:f>IF(COUNT(BS43:BS44)=2,BS43-BS44,"n.a.")</x:f>
        <x:v>n.a.</x:v>
      </x:c>
      <x:c r="BT45" s="71" t="str">
        <x:f>IF(COUNT(BT43:BT44)=2,BT43-BT44,"n.a.")</x:f>
        <x:v>n.a.</x:v>
      </x:c>
      <x:c r="BU45" s="71" t="str">
        <x:f>IF(COUNT(BU43:BU44)=2,BU43-BU44,"n.a.")</x:f>
        <x:v>n.a.</x:v>
      </x:c>
      <x:c r="BV45" s="71" t="str">
        <x:f>IF(COUNT(BV43:BV44)=2,BV43-BV44,"n.a.")</x:f>
        <x:v>n.a.</x:v>
      </x:c>
      <x:c r="BW45" s="71" t="str">
        <x:f>IF(COUNT(BW43:BW44)=2,BW43-BW44,"n.a.")</x:f>
        <x:v>n.a.</x:v>
      </x:c>
      <x:c r="BX45" s="71" t="str">
        <x:f>IF(COUNT(BX43:BX44)=2,BX43-BX44,"n.a.")</x:f>
        <x:v>n.a.</x:v>
      </x:c>
      <x:c r="BY45" s="71" t="str">
        <x:f>IF(COUNT(BY43:BY44)=2,BY43-BY44,"n.a.")</x:f>
        <x:v>n.a.</x:v>
      </x:c>
      <x:c r="BZ45" s="71" t="str">
        <x:f>IF(COUNT(BZ43:BZ44)=2,BZ43-BZ44,"n.a.")</x:f>
        <x:v>n.a.</x:v>
      </x:c>
      <x:c r="CA45" s="71" t="str">
        <x:f>IF(COUNT(CA43:CA44)=2,CA43-CA44,"n.a.")</x:f>
        <x:v>n.a.</x:v>
      </x:c>
      <x:c r="CB45" s="71" t="str">
        <x:f>IF(COUNT(CB43:CB44)=2,CB43-CB44,"n.a.")</x:f>
        <x:v>n.a.</x:v>
      </x:c>
      <x:c r="CC45" s="71" t="str">
        <x:f>IF(COUNT(CC43:CC44)=2,CC43-CC44,"n.a.")</x:f>
        <x:v>n.a.</x:v>
      </x:c>
      <x:c r="CD45" s="71" t="str">
        <x:f>IF(COUNT(CD43:CD44)=2,CD43-CD44,"n.a.")</x:f>
        <x:v>n.a.</x:v>
      </x:c>
      <x:c r="CE45" s="71" t="str">
        <x:f>IF(COUNT(CE43:CE44)=2,CE43-CE44,"n.a.")</x:f>
        <x:v>n.a.</x:v>
      </x:c>
      <x:c r="CF45" s="71" t="str">
        <x:f>IF(COUNT(CF43:CF44)=2,CF43-CF44,"n.a.")</x:f>
        <x:v>n.a.</x:v>
      </x:c>
      <x:c r="CG45" s="71" t="str">
        <x:f>IF(COUNT(CG43:CG44)=2,CG43-CG44,"n.a.")</x:f>
        <x:v>n.a.</x:v>
      </x:c>
      <x:c r="CH45" s="71" t="str">
        <x:f>IF(COUNT(CH43:CH44)=2,CH43-CH44,"n.a.")</x:f>
        <x:v>n.a.</x:v>
      </x:c>
      <x:c r="CI45" s="71" t="str">
        <x:f>IF(COUNT(CI43:CI44)=2,CI43-CI44,"n.a.")</x:f>
        <x:v>n.a.</x:v>
      </x:c>
      <x:c r="CJ45" s="71" t="str">
        <x:f>IF(COUNT(CJ43:CJ44)=2,CJ43-CJ44,"n.a.")</x:f>
        <x:v>n.a.</x:v>
      </x:c>
    </x:row>
    <x:row r="46" ht="22" customHeight="1">
      <x:c r="A46" s="2"/>
      <x:c r="B46" s="2"/>
      <x:c r="C46" s="2" t="str">
        <x:v>FTE alocado (máximo no total)</x:v>
      </x:c>
      <x:c r="D46" s="74" t="str">
        <x:f>IF(COUNT(E46:CJ46)=84,MAX(E46:CJ46),"n.a.")</x:f>
        <x:v>n.a.</x:v>
      </x:c>
      <x:c r="E46" s="74" t="str">
        <x:f>IF(COUNT('M2 F1.1'!E118,'M2 F1.2'!E118,'M2 F1.3'!E118,'M2 F2.1'!E118,'M2 F2.2'!E118,'M2 F3.1'!E118,'M2 F3.2'!E118,'M2 F3.3'!E118,'M2 F4.1'!E118,'M2 F4.2'!E118,'M2 F4.3'!E118,'M2 F4.4'!E118,'Custos comuns'!E118)=13,SUM('M2 F1.1'!E118,'M2 F1.2'!E118,'M2 F1.3'!E118,'M2 F2.1'!E118,'M2 F2.2'!E118,'M2 F3.1'!E118,'M2 F3.2'!E118,'M2 F3.3'!E118,'M2 F4.1'!E118,'M2 F4.2'!E118,'M2 F4.3'!E118,'M2 F4.4'!E118,'Custos comuns'!E118),"n.a.")</x:f>
        <x:v>n.a.</x:v>
      </x:c>
      <x:c r="F46" s="74" t="str">
        <x:f>IF(COUNT('M2 F1.1'!F118,'M2 F1.2'!F118,'M2 F1.3'!F118,'M2 F2.1'!F118,'M2 F2.2'!F118,'M2 F3.1'!F118,'M2 F3.2'!F118,'M2 F3.3'!F118,'M2 F4.1'!F118,'M2 F4.2'!F118,'M2 F4.3'!F118,'M2 F4.4'!F118,'Custos comuns'!F118)=13,SUM('M2 F1.1'!F118,'M2 F1.2'!F118,'M2 F1.3'!F118,'M2 F2.1'!F118,'M2 F2.2'!F118,'M2 F3.1'!F118,'M2 F3.2'!F118,'M2 F3.3'!F118,'M2 F4.1'!F118,'M2 F4.2'!F118,'M2 F4.3'!F118,'M2 F4.4'!F118,'Custos comuns'!F118),"n.a.")</x:f>
        <x:v>n.a.</x:v>
      </x:c>
      <x:c r="G46" s="74" t="str">
        <x:f>IF(COUNT('M2 F1.1'!G118,'M2 F1.2'!G118,'M2 F1.3'!G118,'M2 F2.1'!G118,'M2 F2.2'!G118,'M2 F3.1'!G118,'M2 F3.2'!G118,'M2 F3.3'!G118,'M2 F4.1'!G118,'M2 F4.2'!G118,'M2 F4.3'!G118,'M2 F4.4'!G118,'Custos comuns'!G118)=13,SUM('M2 F1.1'!G118,'M2 F1.2'!G118,'M2 F1.3'!G118,'M2 F2.1'!G118,'M2 F2.2'!G118,'M2 F3.1'!G118,'M2 F3.2'!G118,'M2 F3.3'!G118,'M2 F4.1'!G118,'M2 F4.2'!G118,'M2 F4.3'!G118,'M2 F4.4'!G118,'Custos comuns'!G118),"n.a.")</x:f>
        <x:v>n.a.</x:v>
      </x:c>
      <x:c r="H46" s="74" t="str">
        <x:f>IF(COUNT('M2 F1.1'!H118,'M2 F1.2'!H118,'M2 F1.3'!H118,'M2 F2.1'!H118,'M2 F2.2'!H118,'M2 F3.1'!H118,'M2 F3.2'!H118,'M2 F3.3'!H118,'M2 F4.1'!H118,'M2 F4.2'!H118,'M2 F4.3'!H118,'M2 F4.4'!H118,'Custos comuns'!H118)=13,SUM('M2 F1.1'!H118,'M2 F1.2'!H118,'M2 F1.3'!H118,'M2 F2.1'!H118,'M2 F2.2'!H118,'M2 F3.1'!H118,'M2 F3.2'!H118,'M2 F3.3'!H118,'M2 F4.1'!H118,'M2 F4.2'!H118,'M2 F4.3'!H118,'M2 F4.4'!H118,'Custos comuns'!H118),"n.a.")</x:f>
        <x:v>n.a.</x:v>
      </x:c>
      <x:c r="I46" s="74" t="str">
        <x:f>IF(COUNT('M2 F1.1'!I118,'M2 F1.2'!I118,'M2 F1.3'!I118,'M2 F2.1'!I118,'M2 F2.2'!I118,'M2 F3.1'!I118,'M2 F3.2'!I118,'M2 F3.3'!I118,'M2 F4.1'!I118,'M2 F4.2'!I118,'M2 F4.3'!I118,'M2 F4.4'!I118,'Custos comuns'!I118)=13,SUM('M2 F1.1'!I118,'M2 F1.2'!I118,'M2 F1.3'!I118,'M2 F2.1'!I118,'M2 F2.2'!I118,'M2 F3.1'!I118,'M2 F3.2'!I118,'M2 F3.3'!I118,'M2 F4.1'!I118,'M2 F4.2'!I118,'M2 F4.3'!I118,'M2 F4.4'!I118,'Custos comuns'!I118),"n.a.")</x:f>
        <x:v>n.a.</x:v>
      </x:c>
      <x:c r="J46" s="74" t="str">
        <x:f>IF(COUNT('M2 F1.1'!J118,'M2 F1.2'!J118,'M2 F1.3'!J118,'M2 F2.1'!J118,'M2 F2.2'!J118,'M2 F3.1'!J118,'M2 F3.2'!J118,'M2 F3.3'!J118,'M2 F4.1'!J118,'M2 F4.2'!J118,'M2 F4.3'!J118,'M2 F4.4'!J118,'Custos comuns'!J118)=13,SUM('M2 F1.1'!J118,'M2 F1.2'!J118,'M2 F1.3'!J118,'M2 F2.1'!J118,'M2 F2.2'!J118,'M2 F3.1'!J118,'M2 F3.2'!J118,'M2 F3.3'!J118,'M2 F4.1'!J118,'M2 F4.2'!J118,'M2 F4.3'!J118,'M2 F4.4'!J118,'Custos comuns'!J118),"n.a.")</x:f>
        <x:v>n.a.</x:v>
      </x:c>
      <x:c r="K46" s="74" t="str">
        <x:f>IF(COUNT('M2 F1.1'!K118,'M2 F1.2'!K118,'M2 F1.3'!K118,'M2 F2.1'!K118,'M2 F2.2'!K118,'M2 F3.1'!K118,'M2 F3.2'!K118,'M2 F3.3'!K118,'M2 F4.1'!K118,'M2 F4.2'!K118,'M2 F4.3'!K118,'M2 F4.4'!K118,'Custos comuns'!K118)=13,SUM('M2 F1.1'!K118,'M2 F1.2'!K118,'M2 F1.3'!K118,'M2 F2.1'!K118,'M2 F2.2'!K118,'M2 F3.1'!K118,'M2 F3.2'!K118,'M2 F3.3'!K118,'M2 F4.1'!K118,'M2 F4.2'!K118,'M2 F4.3'!K118,'M2 F4.4'!K118,'Custos comuns'!K118),"n.a.")</x:f>
        <x:v>n.a.</x:v>
      </x:c>
      <x:c r="L46" s="74" t="str">
        <x:f>IF(COUNT('M2 F1.1'!L118,'M2 F1.2'!L118,'M2 F1.3'!L118,'M2 F2.1'!L118,'M2 F2.2'!L118,'M2 F3.1'!L118,'M2 F3.2'!L118,'M2 F3.3'!L118,'M2 F4.1'!L118,'M2 F4.2'!L118,'M2 F4.3'!L118,'M2 F4.4'!L118,'Custos comuns'!L118)=13,SUM('M2 F1.1'!L118,'M2 F1.2'!L118,'M2 F1.3'!L118,'M2 F2.1'!L118,'M2 F2.2'!L118,'M2 F3.1'!L118,'M2 F3.2'!L118,'M2 F3.3'!L118,'M2 F4.1'!L118,'M2 F4.2'!L118,'M2 F4.3'!L118,'M2 F4.4'!L118,'Custos comuns'!L118),"n.a.")</x:f>
        <x:v>n.a.</x:v>
      </x:c>
      <x:c r="M46" s="74" t="str">
        <x:f>IF(COUNT('M2 F1.1'!M118,'M2 F1.2'!M118,'M2 F1.3'!M118,'M2 F2.1'!M118,'M2 F2.2'!M118,'M2 F3.1'!M118,'M2 F3.2'!M118,'M2 F3.3'!M118,'M2 F4.1'!M118,'M2 F4.2'!M118,'M2 F4.3'!M118,'M2 F4.4'!M118,'Custos comuns'!M118)=13,SUM('M2 F1.1'!M118,'M2 F1.2'!M118,'M2 F1.3'!M118,'M2 F2.1'!M118,'M2 F2.2'!M118,'M2 F3.1'!M118,'M2 F3.2'!M118,'M2 F3.3'!M118,'M2 F4.1'!M118,'M2 F4.2'!M118,'M2 F4.3'!M118,'M2 F4.4'!M118,'Custos comuns'!M118),"n.a.")</x:f>
        <x:v>n.a.</x:v>
      </x:c>
      <x:c r="N46" s="74" t="str">
        <x:f>IF(COUNT('M2 F1.1'!N118,'M2 F1.2'!N118,'M2 F1.3'!N118,'M2 F2.1'!N118,'M2 F2.2'!N118,'M2 F3.1'!N118,'M2 F3.2'!N118,'M2 F3.3'!N118,'M2 F4.1'!N118,'M2 F4.2'!N118,'M2 F4.3'!N118,'M2 F4.4'!N118,'Custos comuns'!N118)=13,SUM('M2 F1.1'!N118,'M2 F1.2'!N118,'M2 F1.3'!N118,'M2 F2.1'!N118,'M2 F2.2'!N118,'M2 F3.1'!N118,'M2 F3.2'!N118,'M2 F3.3'!N118,'M2 F4.1'!N118,'M2 F4.2'!N118,'M2 F4.3'!N118,'M2 F4.4'!N118,'Custos comuns'!N118),"n.a.")</x:f>
        <x:v>n.a.</x:v>
      </x:c>
      <x:c r="O46" s="74" t="str">
        <x:f>IF(COUNT('M2 F1.1'!O118,'M2 F1.2'!O118,'M2 F1.3'!O118,'M2 F2.1'!O118,'M2 F2.2'!O118,'M2 F3.1'!O118,'M2 F3.2'!O118,'M2 F3.3'!O118,'M2 F4.1'!O118,'M2 F4.2'!O118,'M2 F4.3'!O118,'M2 F4.4'!O118,'Custos comuns'!O118)=13,SUM('M2 F1.1'!O118,'M2 F1.2'!O118,'M2 F1.3'!O118,'M2 F2.1'!O118,'M2 F2.2'!O118,'M2 F3.1'!O118,'M2 F3.2'!O118,'M2 F3.3'!O118,'M2 F4.1'!O118,'M2 F4.2'!O118,'M2 F4.3'!O118,'M2 F4.4'!O118,'Custos comuns'!O118),"n.a.")</x:f>
        <x:v>n.a.</x:v>
      </x:c>
      <x:c r="P46" s="74" t="str">
        <x:f>IF(COUNT('M2 F1.1'!P118,'M2 F1.2'!P118,'M2 F1.3'!P118,'M2 F2.1'!P118,'M2 F2.2'!P118,'M2 F3.1'!P118,'M2 F3.2'!P118,'M2 F3.3'!P118,'M2 F4.1'!P118,'M2 F4.2'!P118,'M2 F4.3'!P118,'M2 F4.4'!P118,'Custos comuns'!P118)=13,SUM('M2 F1.1'!P118,'M2 F1.2'!P118,'M2 F1.3'!P118,'M2 F2.1'!P118,'M2 F2.2'!P118,'M2 F3.1'!P118,'M2 F3.2'!P118,'M2 F3.3'!P118,'M2 F4.1'!P118,'M2 F4.2'!P118,'M2 F4.3'!P118,'M2 F4.4'!P118,'Custos comuns'!P118),"n.a.")</x:f>
        <x:v>n.a.</x:v>
      </x:c>
      <x:c r="Q46" s="74" t="str">
        <x:f>IF(COUNT('M2 F1.1'!Q118,'M2 F1.2'!Q118,'M2 F1.3'!Q118,'M2 F2.1'!Q118,'M2 F2.2'!Q118,'M2 F3.1'!Q118,'M2 F3.2'!Q118,'M2 F3.3'!Q118,'M2 F4.1'!Q118,'M2 F4.2'!Q118,'M2 F4.3'!Q118,'M2 F4.4'!Q118,'Custos comuns'!Q118)=13,SUM('M2 F1.1'!Q118,'M2 F1.2'!Q118,'M2 F1.3'!Q118,'M2 F2.1'!Q118,'M2 F2.2'!Q118,'M2 F3.1'!Q118,'M2 F3.2'!Q118,'M2 F3.3'!Q118,'M2 F4.1'!Q118,'M2 F4.2'!Q118,'M2 F4.3'!Q118,'M2 F4.4'!Q118,'Custos comuns'!Q118),"n.a.")</x:f>
        <x:v>n.a.</x:v>
      </x:c>
      <x:c r="R46" s="74" t="str">
        <x:f>IF(COUNT('M2 F1.1'!R118,'M2 F1.2'!R118,'M2 F1.3'!R118,'M2 F2.1'!R118,'M2 F2.2'!R118,'M2 F3.1'!R118,'M2 F3.2'!R118,'M2 F3.3'!R118,'M2 F4.1'!R118,'M2 F4.2'!R118,'M2 F4.3'!R118,'M2 F4.4'!R118,'Custos comuns'!R118)=13,SUM('M2 F1.1'!R118,'M2 F1.2'!R118,'M2 F1.3'!R118,'M2 F2.1'!R118,'M2 F2.2'!R118,'M2 F3.1'!R118,'M2 F3.2'!R118,'M2 F3.3'!R118,'M2 F4.1'!R118,'M2 F4.2'!R118,'M2 F4.3'!R118,'M2 F4.4'!R118,'Custos comuns'!R118),"n.a.")</x:f>
        <x:v>n.a.</x:v>
      </x:c>
      <x:c r="S46" s="74" t="str">
        <x:f>IF(COUNT('M2 F1.1'!S118,'M2 F1.2'!S118,'M2 F1.3'!S118,'M2 F2.1'!S118,'M2 F2.2'!S118,'M2 F3.1'!S118,'M2 F3.2'!S118,'M2 F3.3'!S118,'M2 F4.1'!S118,'M2 F4.2'!S118,'M2 F4.3'!S118,'M2 F4.4'!S118,'Custos comuns'!S118)=13,SUM('M2 F1.1'!S118,'M2 F1.2'!S118,'M2 F1.3'!S118,'M2 F2.1'!S118,'M2 F2.2'!S118,'M2 F3.1'!S118,'M2 F3.2'!S118,'M2 F3.3'!S118,'M2 F4.1'!S118,'M2 F4.2'!S118,'M2 F4.3'!S118,'M2 F4.4'!S118,'Custos comuns'!S118),"n.a.")</x:f>
        <x:v>n.a.</x:v>
      </x:c>
      <x:c r="T46" s="74" t="str">
        <x:f>IF(COUNT('M2 F1.1'!T118,'M2 F1.2'!T118,'M2 F1.3'!T118,'M2 F2.1'!T118,'M2 F2.2'!T118,'M2 F3.1'!T118,'M2 F3.2'!T118,'M2 F3.3'!T118,'M2 F4.1'!T118,'M2 F4.2'!T118,'M2 F4.3'!T118,'M2 F4.4'!T118,'Custos comuns'!T118)=13,SUM('M2 F1.1'!T118,'M2 F1.2'!T118,'M2 F1.3'!T118,'M2 F2.1'!T118,'M2 F2.2'!T118,'M2 F3.1'!T118,'M2 F3.2'!T118,'M2 F3.3'!T118,'M2 F4.1'!T118,'M2 F4.2'!T118,'M2 F4.3'!T118,'M2 F4.4'!T118,'Custos comuns'!T118),"n.a.")</x:f>
        <x:v>n.a.</x:v>
      </x:c>
      <x:c r="U46" s="74" t="str">
        <x:f>IF(COUNT('M2 F1.1'!U118,'M2 F1.2'!U118,'M2 F1.3'!U118,'M2 F2.1'!U118,'M2 F2.2'!U118,'M2 F3.1'!U118,'M2 F3.2'!U118,'M2 F3.3'!U118,'M2 F4.1'!U118,'M2 F4.2'!U118,'M2 F4.3'!U118,'M2 F4.4'!U118,'Custos comuns'!U118)=13,SUM('M2 F1.1'!U118,'M2 F1.2'!U118,'M2 F1.3'!U118,'M2 F2.1'!U118,'M2 F2.2'!U118,'M2 F3.1'!U118,'M2 F3.2'!U118,'M2 F3.3'!U118,'M2 F4.1'!U118,'M2 F4.2'!U118,'M2 F4.3'!U118,'M2 F4.4'!U118,'Custos comuns'!U118),"n.a.")</x:f>
        <x:v>n.a.</x:v>
      </x:c>
      <x:c r="V46" s="74" t="str">
        <x:f>IF(COUNT('M2 F1.1'!V118,'M2 F1.2'!V118,'M2 F1.3'!V118,'M2 F2.1'!V118,'M2 F2.2'!V118,'M2 F3.1'!V118,'M2 F3.2'!V118,'M2 F3.3'!V118,'M2 F4.1'!V118,'M2 F4.2'!V118,'M2 F4.3'!V118,'M2 F4.4'!V118,'Custos comuns'!V118)=13,SUM('M2 F1.1'!V118,'M2 F1.2'!V118,'M2 F1.3'!V118,'M2 F2.1'!V118,'M2 F2.2'!V118,'M2 F3.1'!V118,'M2 F3.2'!V118,'M2 F3.3'!V118,'M2 F4.1'!V118,'M2 F4.2'!V118,'M2 F4.3'!V118,'M2 F4.4'!V118,'Custos comuns'!V118),"n.a.")</x:f>
        <x:v>n.a.</x:v>
      </x:c>
      <x:c r="W46" s="74" t="str">
        <x:f>IF(COUNT('M2 F1.1'!W118,'M2 F1.2'!W118,'M2 F1.3'!W118,'M2 F2.1'!W118,'M2 F2.2'!W118,'M2 F3.1'!W118,'M2 F3.2'!W118,'M2 F3.3'!W118,'M2 F4.1'!W118,'M2 F4.2'!W118,'M2 F4.3'!W118,'M2 F4.4'!W118,'Custos comuns'!W118)=13,SUM('M2 F1.1'!W118,'M2 F1.2'!W118,'M2 F1.3'!W118,'M2 F2.1'!W118,'M2 F2.2'!W118,'M2 F3.1'!W118,'M2 F3.2'!W118,'M2 F3.3'!W118,'M2 F4.1'!W118,'M2 F4.2'!W118,'M2 F4.3'!W118,'M2 F4.4'!W118,'Custos comuns'!W118),"n.a.")</x:f>
        <x:v>n.a.</x:v>
      </x:c>
      <x:c r="X46" s="74" t="str">
        <x:f>IF(COUNT('M2 F1.1'!X118,'M2 F1.2'!X118,'M2 F1.3'!X118,'M2 F2.1'!X118,'M2 F2.2'!X118,'M2 F3.1'!X118,'M2 F3.2'!X118,'M2 F3.3'!X118,'M2 F4.1'!X118,'M2 F4.2'!X118,'M2 F4.3'!X118,'M2 F4.4'!X118,'Custos comuns'!X118)=13,SUM('M2 F1.1'!X118,'M2 F1.2'!X118,'M2 F1.3'!X118,'M2 F2.1'!X118,'M2 F2.2'!X118,'M2 F3.1'!X118,'M2 F3.2'!X118,'M2 F3.3'!X118,'M2 F4.1'!X118,'M2 F4.2'!X118,'M2 F4.3'!X118,'M2 F4.4'!X118,'Custos comuns'!X118),"n.a.")</x:f>
        <x:v>n.a.</x:v>
      </x:c>
      <x:c r="Y46" s="74" t="str">
        <x:f>IF(COUNT('M2 F1.1'!Y118,'M2 F1.2'!Y118,'M2 F1.3'!Y118,'M2 F2.1'!Y118,'M2 F2.2'!Y118,'M2 F3.1'!Y118,'M2 F3.2'!Y118,'M2 F3.3'!Y118,'M2 F4.1'!Y118,'M2 F4.2'!Y118,'M2 F4.3'!Y118,'M2 F4.4'!Y118,'Custos comuns'!Y118)=13,SUM('M2 F1.1'!Y118,'M2 F1.2'!Y118,'M2 F1.3'!Y118,'M2 F2.1'!Y118,'M2 F2.2'!Y118,'M2 F3.1'!Y118,'M2 F3.2'!Y118,'M2 F3.3'!Y118,'M2 F4.1'!Y118,'M2 F4.2'!Y118,'M2 F4.3'!Y118,'M2 F4.4'!Y118,'Custos comuns'!Y118),"n.a.")</x:f>
        <x:v>n.a.</x:v>
      </x:c>
      <x:c r="Z46" s="74" t="str">
        <x:f>IF(COUNT('M2 F1.1'!Z118,'M2 F1.2'!Z118,'M2 F1.3'!Z118,'M2 F2.1'!Z118,'M2 F2.2'!Z118,'M2 F3.1'!Z118,'M2 F3.2'!Z118,'M2 F3.3'!Z118,'M2 F4.1'!Z118,'M2 F4.2'!Z118,'M2 F4.3'!Z118,'M2 F4.4'!Z118,'Custos comuns'!Z118)=13,SUM('M2 F1.1'!Z118,'M2 F1.2'!Z118,'M2 F1.3'!Z118,'M2 F2.1'!Z118,'M2 F2.2'!Z118,'M2 F3.1'!Z118,'M2 F3.2'!Z118,'M2 F3.3'!Z118,'M2 F4.1'!Z118,'M2 F4.2'!Z118,'M2 F4.3'!Z118,'M2 F4.4'!Z118,'Custos comuns'!Z118),"n.a.")</x:f>
        <x:v>n.a.</x:v>
      </x:c>
      <x:c r="AA46" s="74" t="str">
        <x:f>IF(COUNT('M2 F1.1'!AA118,'M2 F1.2'!AA118,'M2 F1.3'!AA118,'M2 F2.1'!AA118,'M2 F2.2'!AA118,'M2 F3.1'!AA118,'M2 F3.2'!AA118,'M2 F3.3'!AA118,'M2 F4.1'!AA118,'M2 F4.2'!AA118,'M2 F4.3'!AA118,'M2 F4.4'!AA118,'Custos comuns'!AA118)=13,SUM('M2 F1.1'!AA118,'M2 F1.2'!AA118,'M2 F1.3'!AA118,'M2 F2.1'!AA118,'M2 F2.2'!AA118,'M2 F3.1'!AA118,'M2 F3.2'!AA118,'M2 F3.3'!AA118,'M2 F4.1'!AA118,'M2 F4.2'!AA118,'M2 F4.3'!AA118,'M2 F4.4'!AA118,'Custos comuns'!AA118),"n.a.")</x:f>
        <x:v>n.a.</x:v>
      </x:c>
      <x:c r="AB46" s="74" t="str">
        <x:f>IF(COUNT('M2 F1.1'!AB118,'M2 F1.2'!AB118,'M2 F1.3'!AB118,'M2 F2.1'!AB118,'M2 F2.2'!AB118,'M2 F3.1'!AB118,'M2 F3.2'!AB118,'M2 F3.3'!AB118,'M2 F4.1'!AB118,'M2 F4.2'!AB118,'M2 F4.3'!AB118,'M2 F4.4'!AB118,'Custos comuns'!AB118)=13,SUM('M2 F1.1'!AB118,'M2 F1.2'!AB118,'M2 F1.3'!AB118,'M2 F2.1'!AB118,'M2 F2.2'!AB118,'M2 F3.1'!AB118,'M2 F3.2'!AB118,'M2 F3.3'!AB118,'M2 F4.1'!AB118,'M2 F4.2'!AB118,'M2 F4.3'!AB118,'M2 F4.4'!AB118,'Custos comuns'!AB118),"n.a.")</x:f>
        <x:v>n.a.</x:v>
      </x:c>
      <x:c r="AC46" s="74" t="str">
        <x:f>IF(COUNT('M2 F1.1'!AC118,'M2 F1.2'!AC118,'M2 F1.3'!AC118,'M2 F2.1'!AC118,'M2 F2.2'!AC118,'M2 F3.1'!AC118,'M2 F3.2'!AC118,'M2 F3.3'!AC118,'M2 F4.1'!AC118,'M2 F4.2'!AC118,'M2 F4.3'!AC118,'M2 F4.4'!AC118,'Custos comuns'!AC118)=13,SUM('M2 F1.1'!AC118,'M2 F1.2'!AC118,'M2 F1.3'!AC118,'M2 F2.1'!AC118,'M2 F2.2'!AC118,'M2 F3.1'!AC118,'M2 F3.2'!AC118,'M2 F3.3'!AC118,'M2 F4.1'!AC118,'M2 F4.2'!AC118,'M2 F4.3'!AC118,'M2 F4.4'!AC118,'Custos comuns'!AC118),"n.a.")</x:f>
        <x:v>n.a.</x:v>
      </x:c>
      <x:c r="AD46" s="74" t="str">
        <x:f>IF(COUNT('M2 F1.1'!AD118,'M2 F1.2'!AD118,'M2 F1.3'!AD118,'M2 F2.1'!AD118,'M2 F2.2'!AD118,'M2 F3.1'!AD118,'M2 F3.2'!AD118,'M2 F3.3'!AD118,'M2 F4.1'!AD118,'M2 F4.2'!AD118,'M2 F4.3'!AD118,'M2 F4.4'!AD118,'Custos comuns'!AD118)=13,SUM('M2 F1.1'!AD118,'M2 F1.2'!AD118,'M2 F1.3'!AD118,'M2 F2.1'!AD118,'M2 F2.2'!AD118,'M2 F3.1'!AD118,'M2 F3.2'!AD118,'M2 F3.3'!AD118,'M2 F4.1'!AD118,'M2 F4.2'!AD118,'M2 F4.3'!AD118,'M2 F4.4'!AD118,'Custos comuns'!AD118),"n.a.")</x:f>
        <x:v>n.a.</x:v>
      </x:c>
      <x:c r="AE46" s="74" t="str">
        <x:f>IF(COUNT('M2 F1.1'!AE118,'M2 F1.2'!AE118,'M2 F1.3'!AE118,'M2 F2.1'!AE118,'M2 F2.2'!AE118,'M2 F3.1'!AE118,'M2 F3.2'!AE118,'M2 F3.3'!AE118,'M2 F4.1'!AE118,'M2 F4.2'!AE118,'M2 F4.3'!AE118,'M2 F4.4'!AE118,'Custos comuns'!AE118)=13,SUM('M2 F1.1'!AE118,'M2 F1.2'!AE118,'M2 F1.3'!AE118,'M2 F2.1'!AE118,'M2 F2.2'!AE118,'M2 F3.1'!AE118,'M2 F3.2'!AE118,'M2 F3.3'!AE118,'M2 F4.1'!AE118,'M2 F4.2'!AE118,'M2 F4.3'!AE118,'M2 F4.4'!AE118,'Custos comuns'!AE118),"n.a.")</x:f>
        <x:v>n.a.</x:v>
      </x:c>
      <x:c r="AF46" s="74" t="str">
        <x:f>IF(COUNT('M2 F1.1'!AF118,'M2 F1.2'!AF118,'M2 F1.3'!AF118,'M2 F2.1'!AF118,'M2 F2.2'!AF118,'M2 F3.1'!AF118,'M2 F3.2'!AF118,'M2 F3.3'!AF118,'M2 F4.1'!AF118,'M2 F4.2'!AF118,'M2 F4.3'!AF118,'M2 F4.4'!AF118,'Custos comuns'!AF118)=13,SUM('M2 F1.1'!AF118,'M2 F1.2'!AF118,'M2 F1.3'!AF118,'M2 F2.1'!AF118,'M2 F2.2'!AF118,'M2 F3.1'!AF118,'M2 F3.2'!AF118,'M2 F3.3'!AF118,'M2 F4.1'!AF118,'M2 F4.2'!AF118,'M2 F4.3'!AF118,'M2 F4.4'!AF118,'Custos comuns'!AF118),"n.a.")</x:f>
        <x:v>n.a.</x:v>
      </x:c>
      <x:c r="AG46" s="74" t="str">
        <x:f>IF(COUNT('M2 F1.1'!AG118,'M2 F1.2'!AG118,'M2 F1.3'!AG118,'M2 F2.1'!AG118,'M2 F2.2'!AG118,'M2 F3.1'!AG118,'M2 F3.2'!AG118,'M2 F3.3'!AG118,'M2 F4.1'!AG118,'M2 F4.2'!AG118,'M2 F4.3'!AG118,'M2 F4.4'!AG118,'Custos comuns'!AG118)=13,SUM('M2 F1.1'!AG118,'M2 F1.2'!AG118,'M2 F1.3'!AG118,'M2 F2.1'!AG118,'M2 F2.2'!AG118,'M2 F3.1'!AG118,'M2 F3.2'!AG118,'M2 F3.3'!AG118,'M2 F4.1'!AG118,'M2 F4.2'!AG118,'M2 F4.3'!AG118,'M2 F4.4'!AG118,'Custos comuns'!AG118),"n.a.")</x:f>
        <x:v>n.a.</x:v>
      </x:c>
      <x:c r="AH46" s="74" t="str">
        <x:f>IF(COUNT('M2 F1.1'!AH118,'M2 F1.2'!AH118,'M2 F1.3'!AH118,'M2 F2.1'!AH118,'M2 F2.2'!AH118,'M2 F3.1'!AH118,'M2 F3.2'!AH118,'M2 F3.3'!AH118,'M2 F4.1'!AH118,'M2 F4.2'!AH118,'M2 F4.3'!AH118,'M2 F4.4'!AH118,'Custos comuns'!AH118)=13,SUM('M2 F1.1'!AH118,'M2 F1.2'!AH118,'M2 F1.3'!AH118,'M2 F2.1'!AH118,'M2 F2.2'!AH118,'M2 F3.1'!AH118,'M2 F3.2'!AH118,'M2 F3.3'!AH118,'M2 F4.1'!AH118,'M2 F4.2'!AH118,'M2 F4.3'!AH118,'M2 F4.4'!AH118,'Custos comuns'!AH118),"n.a.")</x:f>
        <x:v>n.a.</x:v>
      </x:c>
      <x:c r="AI46" s="74" t="str">
        <x:f>IF(COUNT('M2 F1.1'!AI118,'M2 F1.2'!AI118,'M2 F1.3'!AI118,'M2 F2.1'!AI118,'M2 F2.2'!AI118,'M2 F3.1'!AI118,'M2 F3.2'!AI118,'M2 F3.3'!AI118,'M2 F4.1'!AI118,'M2 F4.2'!AI118,'M2 F4.3'!AI118,'M2 F4.4'!AI118,'Custos comuns'!AI118)=13,SUM('M2 F1.1'!AI118,'M2 F1.2'!AI118,'M2 F1.3'!AI118,'M2 F2.1'!AI118,'M2 F2.2'!AI118,'M2 F3.1'!AI118,'M2 F3.2'!AI118,'M2 F3.3'!AI118,'M2 F4.1'!AI118,'M2 F4.2'!AI118,'M2 F4.3'!AI118,'M2 F4.4'!AI118,'Custos comuns'!AI118),"n.a.")</x:f>
        <x:v>n.a.</x:v>
      </x:c>
      <x:c r="AJ46" s="74" t="str">
        <x:f>IF(COUNT('M2 F1.1'!AJ118,'M2 F1.2'!AJ118,'M2 F1.3'!AJ118,'M2 F2.1'!AJ118,'M2 F2.2'!AJ118,'M2 F3.1'!AJ118,'M2 F3.2'!AJ118,'M2 F3.3'!AJ118,'M2 F4.1'!AJ118,'M2 F4.2'!AJ118,'M2 F4.3'!AJ118,'M2 F4.4'!AJ118,'Custos comuns'!AJ118)=13,SUM('M2 F1.1'!AJ118,'M2 F1.2'!AJ118,'M2 F1.3'!AJ118,'M2 F2.1'!AJ118,'M2 F2.2'!AJ118,'M2 F3.1'!AJ118,'M2 F3.2'!AJ118,'M2 F3.3'!AJ118,'M2 F4.1'!AJ118,'M2 F4.2'!AJ118,'M2 F4.3'!AJ118,'M2 F4.4'!AJ118,'Custos comuns'!AJ118),"n.a.")</x:f>
        <x:v>n.a.</x:v>
      </x:c>
      <x:c r="AK46" s="74" t="str">
        <x:f>IF(COUNT('M2 F1.1'!AK118,'M2 F1.2'!AK118,'M2 F1.3'!AK118,'M2 F2.1'!AK118,'M2 F2.2'!AK118,'M2 F3.1'!AK118,'M2 F3.2'!AK118,'M2 F3.3'!AK118,'M2 F4.1'!AK118,'M2 F4.2'!AK118,'M2 F4.3'!AK118,'M2 F4.4'!AK118,'Custos comuns'!AK118)=13,SUM('M2 F1.1'!AK118,'M2 F1.2'!AK118,'M2 F1.3'!AK118,'M2 F2.1'!AK118,'M2 F2.2'!AK118,'M2 F3.1'!AK118,'M2 F3.2'!AK118,'M2 F3.3'!AK118,'M2 F4.1'!AK118,'M2 F4.2'!AK118,'M2 F4.3'!AK118,'M2 F4.4'!AK118,'Custos comuns'!AK118),"n.a.")</x:f>
        <x:v>n.a.</x:v>
      </x:c>
      <x:c r="AL46" s="74" t="str">
        <x:f>IF(COUNT('M2 F1.1'!AL118,'M2 F1.2'!AL118,'M2 F1.3'!AL118,'M2 F2.1'!AL118,'M2 F2.2'!AL118,'M2 F3.1'!AL118,'M2 F3.2'!AL118,'M2 F3.3'!AL118,'M2 F4.1'!AL118,'M2 F4.2'!AL118,'M2 F4.3'!AL118,'M2 F4.4'!AL118,'Custos comuns'!AL118)=13,SUM('M2 F1.1'!AL118,'M2 F1.2'!AL118,'M2 F1.3'!AL118,'M2 F2.1'!AL118,'M2 F2.2'!AL118,'M2 F3.1'!AL118,'M2 F3.2'!AL118,'M2 F3.3'!AL118,'M2 F4.1'!AL118,'M2 F4.2'!AL118,'M2 F4.3'!AL118,'M2 F4.4'!AL118,'Custos comuns'!AL118),"n.a.")</x:f>
        <x:v>n.a.</x:v>
      </x:c>
      <x:c r="AM46" s="74" t="str">
        <x:f>IF(COUNT('M2 F1.1'!AM118,'M2 F1.2'!AM118,'M2 F1.3'!AM118,'M2 F2.1'!AM118,'M2 F2.2'!AM118,'M2 F3.1'!AM118,'M2 F3.2'!AM118,'M2 F3.3'!AM118,'M2 F4.1'!AM118,'M2 F4.2'!AM118,'M2 F4.3'!AM118,'M2 F4.4'!AM118,'Custos comuns'!AM118)=13,SUM('M2 F1.1'!AM118,'M2 F1.2'!AM118,'M2 F1.3'!AM118,'M2 F2.1'!AM118,'M2 F2.2'!AM118,'M2 F3.1'!AM118,'M2 F3.2'!AM118,'M2 F3.3'!AM118,'M2 F4.1'!AM118,'M2 F4.2'!AM118,'M2 F4.3'!AM118,'M2 F4.4'!AM118,'Custos comuns'!AM118),"n.a.")</x:f>
        <x:v>n.a.</x:v>
      </x:c>
      <x:c r="AN46" s="74" t="str">
        <x:f>IF(COUNT('M2 F1.1'!AN118,'M2 F1.2'!AN118,'M2 F1.3'!AN118,'M2 F2.1'!AN118,'M2 F2.2'!AN118,'M2 F3.1'!AN118,'M2 F3.2'!AN118,'M2 F3.3'!AN118,'M2 F4.1'!AN118,'M2 F4.2'!AN118,'M2 F4.3'!AN118,'M2 F4.4'!AN118,'Custos comuns'!AN118)=13,SUM('M2 F1.1'!AN118,'M2 F1.2'!AN118,'M2 F1.3'!AN118,'M2 F2.1'!AN118,'M2 F2.2'!AN118,'M2 F3.1'!AN118,'M2 F3.2'!AN118,'M2 F3.3'!AN118,'M2 F4.1'!AN118,'M2 F4.2'!AN118,'M2 F4.3'!AN118,'M2 F4.4'!AN118,'Custos comuns'!AN118),"n.a.")</x:f>
        <x:v>n.a.</x:v>
      </x:c>
      <x:c r="AO46" s="74" t="str">
        <x:f>IF(COUNT('M2 F1.1'!AO118,'M2 F1.2'!AO118,'M2 F1.3'!AO118,'M2 F2.1'!AO118,'M2 F2.2'!AO118,'M2 F3.1'!AO118,'M2 F3.2'!AO118,'M2 F3.3'!AO118,'M2 F4.1'!AO118,'M2 F4.2'!AO118,'M2 F4.3'!AO118,'M2 F4.4'!AO118,'Custos comuns'!AO118)=13,SUM('M2 F1.1'!AO118,'M2 F1.2'!AO118,'M2 F1.3'!AO118,'M2 F2.1'!AO118,'M2 F2.2'!AO118,'M2 F3.1'!AO118,'M2 F3.2'!AO118,'M2 F3.3'!AO118,'M2 F4.1'!AO118,'M2 F4.2'!AO118,'M2 F4.3'!AO118,'M2 F4.4'!AO118,'Custos comuns'!AO118),"n.a.")</x:f>
        <x:v>n.a.</x:v>
      </x:c>
      <x:c r="AP46" s="74" t="str">
        <x:f>IF(COUNT('M2 F1.1'!AP118,'M2 F1.2'!AP118,'M2 F1.3'!AP118,'M2 F2.1'!AP118,'M2 F2.2'!AP118,'M2 F3.1'!AP118,'M2 F3.2'!AP118,'M2 F3.3'!AP118,'M2 F4.1'!AP118,'M2 F4.2'!AP118,'M2 F4.3'!AP118,'M2 F4.4'!AP118,'Custos comuns'!AP118)=13,SUM('M2 F1.1'!AP118,'M2 F1.2'!AP118,'M2 F1.3'!AP118,'M2 F2.1'!AP118,'M2 F2.2'!AP118,'M2 F3.1'!AP118,'M2 F3.2'!AP118,'M2 F3.3'!AP118,'M2 F4.1'!AP118,'M2 F4.2'!AP118,'M2 F4.3'!AP118,'M2 F4.4'!AP118,'Custos comuns'!AP118),"n.a.")</x:f>
        <x:v>n.a.</x:v>
      </x:c>
      <x:c r="AQ46" s="74" t="str">
        <x:f>IF(COUNT('M2 F1.1'!AQ118,'M2 F1.2'!AQ118,'M2 F1.3'!AQ118,'M2 F2.1'!AQ118,'M2 F2.2'!AQ118,'M2 F3.1'!AQ118,'M2 F3.2'!AQ118,'M2 F3.3'!AQ118,'M2 F4.1'!AQ118,'M2 F4.2'!AQ118,'M2 F4.3'!AQ118,'M2 F4.4'!AQ118,'Custos comuns'!AQ118)=13,SUM('M2 F1.1'!AQ118,'M2 F1.2'!AQ118,'M2 F1.3'!AQ118,'M2 F2.1'!AQ118,'M2 F2.2'!AQ118,'M2 F3.1'!AQ118,'M2 F3.2'!AQ118,'M2 F3.3'!AQ118,'M2 F4.1'!AQ118,'M2 F4.2'!AQ118,'M2 F4.3'!AQ118,'M2 F4.4'!AQ118,'Custos comuns'!AQ118),"n.a.")</x:f>
        <x:v>n.a.</x:v>
      </x:c>
      <x:c r="AR46" s="74" t="str">
        <x:f>IF(COUNT('M2 F1.1'!AR118,'M2 F1.2'!AR118,'M2 F1.3'!AR118,'M2 F2.1'!AR118,'M2 F2.2'!AR118,'M2 F3.1'!AR118,'M2 F3.2'!AR118,'M2 F3.3'!AR118,'M2 F4.1'!AR118,'M2 F4.2'!AR118,'M2 F4.3'!AR118,'M2 F4.4'!AR118,'Custos comuns'!AR118)=13,SUM('M2 F1.1'!AR118,'M2 F1.2'!AR118,'M2 F1.3'!AR118,'M2 F2.1'!AR118,'M2 F2.2'!AR118,'M2 F3.1'!AR118,'M2 F3.2'!AR118,'M2 F3.3'!AR118,'M2 F4.1'!AR118,'M2 F4.2'!AR118,'M2 F4.3'!AR118,'M2 F4.4'!AR118,'Custos comuns'!AR118),"n.a.")</x:f>
        <x:v>n.a.</x:v>
      </x:c>
      <x:c r="AS46" s="74" t="str">
        <x:f>IF(COUNT('M2 F1.1'!AS118,'M2 F1.2'!AS118,'M2 F1.3'!AS118,'M2 F2.1'!AS118,'M2 F2.2'!AS118,'M2 F3.1'!AS118,'M2 F3.2'!AS118,'M2 F3.3'!AS118,'M2 F4.1'!AS118,'M2 F4.2'!AS118,'M2 F4.3'!AS118,'M2 F4.4'!AS118,'Custos comuns'!AS118)=13,SUM('M2 F1.1'!AS118,'M2 F1.2'!AS118,'M2 F1.3'!AS118,'M2 F2.1'!AS118,'M2 F2.2'!AS118,'M2 F3.1'!AS118,'M2 F3.2'!AS118,'M2 F3.3'!AS118,'M2 F4.1'!AS118,'M2 F4.2'!AS118,'M2 F4.3'!AS118,'M2 F4.4'!AS118,'Custos comuns'!AS118),"n.a.")</x:f>
        <x:v>n.a.</x:v>
      </x:c>
      <x:c r="AT46" s="74" t="str">
        <x:f>IF(COUNT('M2 F1.1'!AT118,'M2 F1.2'!AT118,'M2 F1.3'!AT118,'M2 F2.1'!AT118,'M2 F2.2'!AT118,'M2 F3.1'!AT118,'M2 F3.2'!AT118,'M2 F3.3'!AT118,'M2 F4.1'!AT118,'M2 F4.2'!AT118,'M2 F4.3'!AT118,'M2 F4.4'!AT118,'Custos comuns'!AT118)=13,SUM('M2 F1.1'!AT118,'M2 F1.2'!AT118,'M2 F1.3'!AT118,'M2 F2.1'!AT118,'M2 F2.2'!AT118,'M2 F3.1'!AT118,'M2 F3.2'!AT118,'M2 F3.3'!AT118,'M2 F4.1'!AT118,'M2 F4.2'!AT118,'M2 F4.3'!AT118,'M2 F4.4'!AT118,'Custos comuns'!AT118),"n.a.")</x:f>
        <x:v>n.a.</x:v>
      </x:c>
      <x:c r="AU46" s="74" t="str">
        <x:f>IF(COUNT('M2 F1.1'!AU118,'M2 F1.2'!AU118,'M2 F1.3'!AU118,'M2 F2.1'!AU118,'M2 F2.2'!AU118,'M2 F3.1'!AU118,'M2 F3.2'!AU118,'M2 F3.3'!AU118,'M2 F4.1'!AU118,'M2 F4.2'!AU118,'M2 F4.3'!AU118,'M2 F4.4'!AU118,'Custos comuns'!AU118)=13,SUM('M2 F1.1'!AU118,'M2 F1.2'!AU118,'M2 F1.3'!AU118,'M2 F2.1'!AU118,'M2 F2.2'!AU118,'M2 F3.1'!AU118,'M2 F3.2'!AU118,'M2 F3.3'!AU118,'M2 F4.1'!AU118,'M2 F4.2'!AU118,'M2 F4.3'!AU118,'M2 F4.4'!AU118,'Custos comuns'!AU118),"n.a.")</x:f>
        <x:v>n.a.</x:v>
      </x:c>
      <x:c r="AV46" s="74" t="str">
        <x:f>IF(COUNT('M2 F1.1'!AV118,'M2 F1.2'!AV118,'M2 F1.3'!AV118,'M2 F2.1'!AV118,'M2 F2.2'!AV118,'M2 F3.1'!AV118,'M2 F3.2'!AV118,'M2 F3.3'!AV118,'M2 F4.1'!AV118,'M2 F4.2'!AV118,'M2 F4.3'!AV118,'M2 F4.4'!AV118,'Custos comuns'!AV118)=13,SUM('M2 F1.1'!AV118,'M2 F1.2'!AV118,'M2 F1.3'!AV118,'M2 F2.1'!AV118,'M2 F2.2'!AV118,'M2 F3.1'!AV118,'M2 F3.2'!AV118,'M2 F3.3'!AV118,'M2 F4.1'!AV118,'M2 F4.2'!AV118,'M2 F4.3'!AV118,'M2 F4.4'!AV118,'Custos comuns'!AV118),"n.a.")</x:f>
        <x:v>n.a.</x:v>
      </x:c>
      <x:c r="AW46" s="74" t="str">
        <x:f>IF(COUNT('M2 F1.1'!AW118,'M2 F1.2'!AW118,'M2 F1.3'!AW118,'M2 F2.1'!AW118,'M2 F2.2'!AW118,'M2 F3.1'!AW118,'M2 F3.2'!AW118,'M2 F3.3'!AW118,'M2 F4.1'!AW118,'M2 F4.2'!AW118,'M2 F4.3'!AW118,'M2 F4.4'!AW118,'Custos comuns'!AW118)=13,SUM('M2 F1.1'!AW118,'M2 F1.2'!AW118,'M2 F1.3'!AW118,'M2 F2.1'!AW118,'M2 F2.2'!AW118,'M2 F3.1'!AW118,'M2 F3.2'!AW118,'M2 F3.3'!AW118,'M2 F4.1'!AW118,'M2 F4.2'!AW118,'M2 F4.3'!AW118,'M2 F4.4'!AW118,'Custos comuns'!AW118),"n.a.")</x:f>
        <x:v>n.a.</x:v>
      </x:c>
      <x:c r="AX46" s="74" t="str">
        <x:f>IF(COUNT('M2 F1.1'!AX118,'M2 F1.2'!AX118,'M2 F1.3'!AX118,'M2 F2.1'!AX118,'M2 F2.2'!AX118,'M2 F3.1'!AX118,'M2 F3.2'!AX118,'M2 F3.3'!AX118,'M2 F4.1'!AX118,'M2 F4.2'!AX118,'M2 F4.3'!AX118,'M2 F4.4'!AX118,'Custos comuns'!AX118)=13,SUM('M2 F1.1'!AX118,'M2 F1.2'!AX118,'M2 F1.3'!AX118,'M2 F2.1'!AX118,'M2 F2.2'!AX118,'M2 F3.1'!AX118,'M2 F3.2'!AX118,'M2 F3.3'!AX118,'M2 F4.1'!AX118,'M2 F4.2'!AX118,'M2 F4.3'!AX118,'M2 F4.4'!AX118,'Custos comuns'!AX118),"n.a.")</x:f>
        <x:v>n.a.</x:v>
      </x:c>
      <x:c r="AY46" s="74" t="str">
        <x:f>IF(COUNT('M2 F1.1'!AY118,'M2 F1.2'!AY118,'M2 F1.3'!AY118,'M2 F2.1'!AY118,'M2 F2.2'!AY118,'M2 F3.1'!AY118,'M2 F3.2'!AY118,'M2 F3.3'!AY118,'M2 F4.1'!AY118,'M2 F4.2'!AY118,'M2 F4.3'!AY118,'M2 F4.4'!AY118,'Custos comuns'!AY118)=13,SUM('M2 F1.1'!AY118,'M2 F1.2'!AY118,'M2 F1.3'!AY118,'M2 F2.1'!AY118,'M2 F2.2'!AY118,'M2 F3.1'!AY118,'M2 F3.2'!AY118,'M2 F3.3'!AY118,'M2 F4.1'!AY118,'M2 F4.2'!AY118,'M2 F4.3'!AY118,'M2 F4.4'!AY118,'Custos comuns'!AY118),"n.a.")</x:f>
        <x:v>n.a.</x:v>
      </x:c>
      <x:c r="AZ46" s="74" t="str">
        <x:f>IF(COUNT('M2 F1.1'!AZ118,'M2 F1.2'!AZ118,'M2 F1.3'!AZ118,'M2 F2.1'!AZ118,'M2 F2.2'!AZ118,'M2 F3.1'!AZ118,'M2 F3.2'!AZ118,'M2 F3.3'!AZ118,'M2 F4.1'!AZ118,'M2 F4.2'!AZ118,'M2 F4.3'!AZ118,'M2 F4.4'!AZ118,'Custos comuns'!AZ118)=13,SUM('M2 F1.1'!AZ118,'M2 F1.2'!AZ118,'M2 F1.3'!AZ118,'M2 F2.1'!AZ118,'M2 F2.2'!AZ118,'M2 F3.1'!AZ118,'M2 F3.2'!AZ118,'M2 F3.3'!AZ118,'M2 F4.1'!AZ118,'M2 F4.2'!AZ118,'M2 F4.3'!AZ118,'M2 F4.4'!AZ118,'Custos comuns'!AZ118),"n.a.")</x:f>
        <x:v>n.a.</x:v>
      </x:c>
      <x:c r="BA46" s="74" t="str">
        <x:f>IF(COUNT('M2 F1.1'!BA118,'M2 F1.2'!BA118,'M2 F1.3'!BA118,'M2 F2.1'!BA118,'M2 F2.2'!BA118,'M2 F3.1'!BA118,'M2 F3.2'!BA118,'M2 F3.3'!BA118,'M2 F4.1'!BA118,'M2 F4.2'!BA118,'M2 F4.3'!BA118,'M2 F4.4'!BA118,'Custos comuns'!BA118)=13,SUM('M2 F1.1'!BA118,'M2 F1.2'!BA118,'M2 F1.3'!BA118,'M2 F2.1'!BA118,'M2 F2.2'!BA118,'M2 F3.1'!BA118,'M2 F3.2'!BA118,'M2 F3.3'!BA118,'M2 F4.1'!BA118,'M2 F4.2'!BA118,'M2 F4.3'!BA118,'M2 F4.4'!BA118,'Custos comuns'!BA118),"n.a.")</x:f>
        <x:v>n.a.</x:v>
      </x:c>
      <x:c r="BB46" s="74" t="str">
        <x:f>IF(COUNT('M2 F1.1'!BB118,'M2 F1.2'!BB118,'M2 F1.3'!BB118,'M2 F2.1'!BB118,'M2 F2.2'!BB118,'M2 F3.1'!BB118,'M2 F3.2'!BB118,'M2 F3.3'!BB118,'M2 F4.1'!BB118,'M2 F4.2'!BB118,'M2 F4.3'!BB118,'M2 F4.4'!BB118,'Custos comuns'!BB118)=13,SUM('M2 F1.1'!BB118,'M2 F1.2'!BB118,'M2 F1.3'!BB118,'M2 F2.1'!BB118,'M2 F2.2'!BB118,'M2 F3.1'!BB118,'M2 F3.2'!BB118,'M2 F3.3'!BB118,'M2 F4.1'!BB118,'M2 F4.2'!BB118,'M2 F4.3'!BB118,'M2 F4.4'!BB118,'Custos comuns'!BB118),"n.a.")</x:f>
        <x:v>n.a.</x:v>
      </x:c>
      <x:c r="BC46" s="74" t="str">
        <x:f>IF(COUNT('M2 F1.1'!BC118,'M2 F1.2'!BC118,'M2 F1.3'!BC118,'M2 F2.1'!BC118,'M2 F2.2'!BC118,'M2 F3.1'!BC118,'M2 F3.2'!BC118,'M2 F3.3'!BC118,'M2 F4.1'!BC118,'M2 F4.2'!BC118,'M2 F4.3'!BC118,'M2 F4.4'!BC118,'Custos comuns'!BC118)=13,SUM('M2 F1.1'!BC118,'M2 F1.2'!BC118,'M2 F1.3'!BC118,'M2 F2.1'!BC118,'M2 F2.2'!BC118,'M2 F3.1'!BC118,'M2 F3.2'!BC118,'M2 F3.3'!BC118,'M2 F4.1'!BC118,'M2 F4.2'!BC118,'M2 F4.3'!BC118,'M2 F4.4'!BC118,'Custos comuns'!BC118),"n.a.")</x:f>
        <x:v>n.a.</x:v>
      </x:c>
      <x:c r="BD46" s="74" t="str">
        <x:f>IF(COUNT('M2 F1.1'!BD118,'M2 F1.2'!BD118,'M2 F1.3'!BD118,'M2 F2.1'!BD118,'M2 F2.2'!BD118,'M2 F3.1'!BD118,'M2 F3.2'!BD118,'M2 F3.3'!BD118,'M2 F4.1'!BD118,'M2 F4.2'!BD118,'M2 F4.3'!BD118,'M2 F4.4'!BD118,'Custos comuns'!BD118)=13,SUM('M2 F1.1'!BD118,'M2 F1.2'!BD118,'M2 F1.3'!BD118,'M2 F2.1'!BD118,'M2 F2.2'!BD118,'M2 F3.1'!BD118,'M2 F3.2'!BD118,'M2 F3.3'!BD118,'M2 F4.1'!BD118,'M2 F4.2'!BD118,'M2 F4.3'!BD118,'M2 F4.4'!BD118,'Custos comuns'!BD118),"n.a.")</x:f>
        <x:v>n.a.</x:v>
      </x:c>
      <x:c r="BE46" s="74" t="str">
        <x:f>IF(COUNT('M2 F1.1'!BE118,'M2 F1.2'!BE118,'M2 F1.3'!BE118,'M2 F2.1'!BE118,'M2 F2.2'!BE118,'M2 F3.1'!BE118,'M2 F3.2'!BE118,'M2 F3.3'!BE118,'M2 F4.1'!BE118,'M2 F4.2'!BE118,'M2 F4.3'!BE118,'M2 F4.4'!BE118,'Custos comuns'!BE118)=13,SUM('M2 F1.1'!BE118,'M2 F1.2'!BE118,'M2 F1.3'!BE118,'M2 F2.1'!BE118,'M2 F2.2'!BE118,'M2 F3.1'!BE118,'M2 F3.2'!BE118,'M2 F3.3'!BE118,'M2 F4.1'!BE118,'M2 F4.2'!BE118,'M2 F4.3'!BE118,'M2 F4.4'!BE118,'Custos comuns'!BE118),"n.a.")</x:f>
        <x:v>n.a.</x:v>
      </x:c>
      <x:c r="BF46" s="74" t="str">
        <x:f>IF(COUNT('M2 F1.1'!BF118,'M2 F1.2'!BF118,'M2 F1.3'!BF118,'M2 F2.1'!BF118,'M2 F2.2'!BF118,'M2 F3.1'!BF118,'M2 F3.2'!BF118,'M2 F3.3'!BF118,'M2 F4.1'!BF118,'M2 F4.2'!BF118,'M2 F4.3'!BF118,'M2 F4.4'!BF118,'Custos comuns'!BF118)=13,SUM('M2 F1.1'!BF118,'M2 F1.2'!BF118,'M2 F1.3'!BF118,'M2 F2.1'!BF118,'M2 F2.2'!BF118,'M2 F3.1'!BF118,'M2 F3.2'!BF118,'M2 F3.3'!BF118,'M2 F4.1'!BF118,'M2 F4.2'!BF118,'M2 F4.3'!BF118,'M2 F4.4'!BF118,'Custos comuns'!BF118),"n.a.")</x:f>
        <x:v>n.a.</x:v>
      </x:c>
      <x:c r="BG46" s="74" t="str">
        <x:f>IF(COUNT('M2 F1.1'!BG118,'M2 F1.2'!BG118,'M2 F1.3'!BG118,'M2 F2.1'!BG118,'M2 F2.2'!BG118,'M2 F3.1'!BG118,'M2 F3.2'!BG118,'M2 F3.3'!BG118,'M2 F4.1'!BG118,'M2 F4.2'!BG118,'M2 F4.3'!BG118,'M2 F4.4'!BG118,'Custos comuns'!BG118)=13,SUM('M2 F1.1'!BG118,'M2 F1.2'!BG118,'M2 F1.3'!BG118,'M2 F2.1'!BG118,'M2 F2.2'!BG118,'M2 F3.1'!BG118,'M2 F3.2'!BG118,'M2 F3.3'!BG118,'M2 F4.1'!BG118,'M2 F4.2'!BG118,'M2 F4.3'!BG118,'M2 F4.4'!BG118,'Custos comuns'!BG118),"n.a.")</x:f>
        <x:v>n.a.</x:v>
      </x:c>
      <x:c r="BH46" s="74" t="str">
        <x:f>IF(COUNT('M2 F1.1'!BH118,'M2 F1.2'!BH118,'M2 F1.3'!BH118,'M2 F2.1'!BH118,'M2 F2.2'!BH118,'M2 F3.1'!BH118,'M2 F3.2'!BH118,'M2 F3.3'!BH118,'M2 F4.1'!BH118,'M2 F4.2'!BH118,'M2 F4.3'!BH118,'M2 F4.4'!BH118,'Custos comuns'!BH118)=13,SUM('M2 F1.1'!BH118,'M2 F1.2'!BH118,'M2 F1.3'!BH118,'M2 F2.1'!BH118,'M2 F2.2'!BH118,'M2 F3.1'!BH118,'M2 F3.2'!BH118,'M2 F3.3'!BH118,'M2 F4.1'!BH118,'M2 F4.2'!BH118,'M2 F4.3'!BH118,'M2 F4.4'!BH118,'Custos comuns'!BH118),"n.a.")</x:f>
        <x:v>n.a.</x:v>
      </x:c>
      <x:c r="BI46" s="74" t="str">
        <x:f>IF(COUNT('M2 F1.1'!BI118,'M2 F1.2'!BI118,'M2 F1.3'!BI118,'M2 F2.1'!BI118,'M2 F2.2'!BI118,'M2 F3.1'!BI118,'M2 F3.2'!BI118,'M2 F3.3'!BI118,'M2 F4.1'!BI118,'M2 F4.2'!BI118,'M2 F4.3'!BI118,'M2 F4.4'!BI118,'Custos comuns'!BI118)=13,SUM('M2 F1.1'!BI118,'M2 F1.2'!BI118,'M2 F1.3'!BI118,'M2 F2.1'!BI118,'M2 F2.2'!BI118,'M2 F3.1'!BI118,'M2 F3.2'!BI118,'M2 F3.3'!BI118,'M2 F4.1'!BI118,'M2 F4.2'!BI118,'M2 F4.3'!BI118,'M2 F4.4'!BI118,'Custos comuns'!BI118),"n.a.")</x:f>
        <x:v>n.a.</x:v>
      </x:c>
      <x:c r="BJ46" s="74" t="str">
        <x:f>IF(COUNT('M2 F1.1'!BJ118,'M2 F1.2'!BJ118,'M2 F1.3'!BJ118,'M2 F2.1'!BJ118,'M2 F2.2'!BJ118,'M2 F3.1'!BJ118,'M2 F3.2'!BJ118,'M2 F3.3'!BJ118,'M2 F4.1'!BJ118,'M2 F4.2'!BJ118,'M2 F4.3'!BJ118,'M2 F4.4'!BJ118,'Custos comuns'!BJ118)=13,SUM('M2 F1.1'!BJ118,'M2 F1.2'!BJ118,'M2 F1.3'!BJ118,'M2 F2.1'!BJ118,'M2 F2.2'!BJ118,'M2 F3.1'!BJ118,'M2 F3.2'!BJ118,'M2 F3.3'!BJ118,'M2 F4.1'!BJ118,'M2 F4.2'!BJ118,'M2 F4.3'!BJ118,'M2 F4.4'!BJ118,'Custos comuns'!BJ118),"n.a.")</x:f>
        <x:v>n.a.</x:v>
      </x:c>
      <x:c r="BK46" s="74" t="str">
        <x:f>IF(COUNT('M2 F1.1'!BK118,'M2 F1.2'!BK118,'M2 F1.3'!BK118,'M2 F2.1'!BK118,'M2 F2.2'!BK118,'M2 F3.1'!BK118,'M2 F3.2'!BK118,'M2 F3.3'!BK118,'M2 F4.1'!BK118,'M2 F4.2'!BK118,'M2 F4.3'!BK118,'M2 F4.4'!BK118,'Custos comuns'!BK118)=13,SUM('M2 F1.1'!BK118,'M2 F1.2'!BK118,'M2 F1.3'!BK118,'M2 F2.1'!BK118,'M2 F2.2'!BK118,'M2 F3.1'!BK118,'M2 F3.2'!BK118,'M2 F3.3'!BK118,'M2 F4.1'!BK118,'M2 F4.2'!BK118,'M2 F4.3'!BK118,'M2 F4.4'!BK118,'Custos comuns'!BK118),"n.a.")</x:f>
        <x:v>n.a.</x:v>
      </x:c>
      <x:c r="BL46" s="74" t="str">
        <x:f>IF(COUNT('M2 F1.1'!BL118,'M2 F1.2'!BL118,'M2 F1.3'!BL118,'M2 F2.1'!BL118,'M2 F2.2'!BL118,'M2 F3.1'!BL118,'M2 F3.2'!BL118,'M2 F3.3'!BL118,'M2 F4.1'!BL118,'M2 F4.2'!BL118,'M2 F4.3'!BL118,'M2 F4.4'!BL118,'Custos comuns'!BL118)=13,SUM('M2 F1.1'!BL118,'M2 F1.2'!BL118,'M2 F1.3'!BL118,'M2 F2.1'!BL118,'M2 F2.2'!BL118,'M2 F3.1'!BL118,'M2 F3.2'!BL118,'M2 F3.3'!BL118,'M2 F4.1'!BL118,'M2 F4.2'!BL118,'M2 F4.3'!BL118,'M2 F4.4'!BL118,'Custos comuns'!BL118),"n.a.")</x:f>
        <x:v>n.a.</x:v>
      </x:c>
      <x:c r="BM46" s="74" t="str">
        <x:f>IF(COUNT('M2 F1.1'!BM118,'M2 F1.2'!BM118,'M2 F1.3'!BM118,'M2 F2.1'!BM118,'M2 F2.2'!BM118,'M2 F3.1'!BM118,'M2 F3.2'!BM118,'M2 F3.3'!BM118,'M2 F4.1'!BM118,'M2 F4.2'!BM118,'M2 F4.3'!BM118,'M2 F4.4'!BM118,'Custos comuns'!BM118)=13,SUM('M2 F1.1'!BM118,'M2 F1.2'!BM118,'M2 F1.3'!BM118,'M2 F2.1'!BM118,'M2 F2.2'!BM118,'M2 F3.1'!BM118,'M2 F3.2'!BM118,'M2 F3.3'!BM118,'M2 F4.1'!BM118,'M2 F4.2'!BM118,'M2 F4.3'!BM118,'M2 F4.4'!BM118,'Custos comuns'!BM118),"n.a.")</x:f>
        <x:v>n.a.</x:v>
      </x:c>
      <x:c r="BN46" s="74" t="str">
        <x:f>IF(COUNT('M2 F1.1'!BN118,'M2 F1.2'!BN118,'M2 F1.3'!BN118,'M2 F2.1'!BN118,'M2 F2.2'!BN118,'M2 F3.1'!BN118,'M2 F3.2'!BN118,'M2 F3.3'!BN118,'M2 F4.1'!BN118,'M2 F4.2'!BN118,'M2 F4.3'!BN118,'M2 F4.4'!BN118,'Custos comuns'!BN118)=13,SUM('M2 F1.1'!BN118,'M2 F1.2'!BN118,'M2 F1.3'!BN118,'M2 F2.1'!BN118,'M2 F2.2'!BN118,'M2 F3.1'!BN118,'M2 F3.2'!BN118,'M2 F3.3'!BN118,'M2 F4.1'!BN118,'M2 F4.2'!BN118,'M2 F4.3'!BN118,'M2 F4.4'!BN118,'Custos comuns'!BN118),"n.a.")</x:f>
        <x:v>n.a.</x:v>
      </x:c>
      <x:c r="BO46" s="74" t="str">
        <x:f>IF(COUNT('M2 F1.1'!BO118,'M2 F1.2'!BO118,'M2 F1.3'!BO118,'M2 F2.1'!BO118,'M2 F2.2'!BO118,'M2 F3.1'!BO118,'M2 F3.2'!BO118,'M2 F3.3'!BO118,'M2 F4.1'!BO118,'M2 F4.2'!BO118,'M2 F4.3'!BO118,'M2 F4.4'!BO118,'Custos comuns'!BO118)=13,SUM('M2 F1.1'!BO118,'M2 F1.2'!BO118,'M2 F1.3'!BO118,'M2 F2.1'!BO118,'M2 F2.2'!BO118,'M2 F3.1'!BO118,'M2 F3.2'!BO118,'M2 F3.3'!BO118,'M2 F4.1'!BO118,'M2 F4.2'!BO118,'M2 F4.3'!BO118,'M2 F4.4'!BO118,'Custos comuns'!BO118),"n.a.")</x:f>
        <x:v>n.a.</x:v>
      </x:c>
      <x:c r="BP46" s="74" t="str">
        <x:f>IF(COUNT('M2 F1.1'!BP118,'M2 F1.2'!BP118,'M2 F1.3'!BP118,'M2 F2.1'!BP118,'M2 F2.2'!BP118,'M2 F3.1'!BP118,'M2 F3.2'!BP118,'M2 F3.3'!BP118,'M2 F4.1'!BP118,'M2 F4.2'!BP118,'M2 F4.3'!BP118,'M2 F4.4'!BP118,'Custos comuns'!BP118)=13,SUM('M2 F1.1'!BP118,'M2 F1.2'!BP118,'M2 F1.3'!BP118,'M2 F2.1'!BP118,'M2 F2.2'!BP118,'M2 F3.1'!BP118,'M2 F3.2'!BP118,'M2 F3.3'!BP118,'M2 F4.1'!BP118,'M2 F4.2'!BP118,'M2 F4.3'!BP118,'M2 F4.4'!BP118,'Custos comuns'!BP118),"n.a.")</x:f>
        <x:v>n.a.</x:v>
      </x:c>
      <x:c r="BQ46" s="74" t="str">
        <x:f>IF(COUNT('M2 F1.1'!BQ118,'M2 F1.2'!BQ118,'M2 F1.3'!BQ118,'M2 F2.1'!BQ118,'M2 F2.2'!BQ118,'M2 F3.1'!BQ118,'M2 F3.2'!BQ118,'M2 F3.3'!BQ118,'M2 F4.1'!BQ118,'M2 F4.2'!BQ118,'M2 F4.3'!BQ118,'M2 F4.4'!BQ118,'Custos comuns'!BQ118)=13,SUM('M2 F1.1'!BQ118,'M2 F1.2'!BQ118,'M2 F1.3'!BQ118,'M2 F2.1'!BQ118,'M2 F2.2'!BQ118,'M2 F3.1'!BQ118,'M2 F3.2'!BQ118,'M2 F3.3'!BQ118,'M2 F4.1'!BQ118,'M2 F4.2'!BQ118,'M2 F4.3'!BQ118,'M2 F4.4'!BQ118,'Custos comuns'!BQ118),"n.a.")</x:f>
        <x:v>n.a.</x:v>
      </x:c>
      <x:c r="BR46" s="74" t="str">
        <x:f>IF(COUNT('M2 F1.1'!BR118,'M2 F1.2'!BR118,'M2 F1.3'!BR118,'M2 F2.1'!BR118,'M2 F2.2'!BR118,'M2 F3.1'!BR118,'M2 F3.2'!BR118,'M2 F3.3'!BR118,'M2 F4.1'!BR118,'M2 F4.2'!BR118,'M2 F4.3'!BR118,'M2 F4.4'!BR118,'Custos comuns'!BR118)=13,SUM('M2 F1.1'!BR118,'M2 F1.2'!BR118,'M2 F1.3'!BR118,'M2 F2.1'!BR118,'M2 F2.2'!BR118,'M2 F3.1'!BR118,'M2 F3.2'!BR118,'M2 F3.3'!BR118,'M2 F4.1'!BR118,'M2 F4.2'!BR118,'M2 F4.3'!BR118,'M2 F4.4'!BR118,'Custos comuns'!BR118),"n.a.")</x:f>
        <x:v>n.a.</x:v>
      </x:c>
      <x:c r="BS46" s="74" t="str">
        <x:f>IF(COUNT('M2 F1.1'!BS118,'M2 F1.2'!BS118,'M2 F1.3'!BS118,'M2 F2.1'!BS118,'M2 F2.2'!BS118,'M2 F3.1'!BS118,'M2 F3.2'!BS118,'M2 F3.3'!BS118,'M2 F4.1'!BS118,'M2 F4.2'!BS118,'M2 F4.3'!BS118,'M2 F4.4'!BS118,'Custos comuns'!BS118)=13,SUM('M2 F1.1'!BS118,'M2 F1.2'!BS118,'M2 F1.3'!BS118,'M2 F2.1'!BS118,'M2 F2.2'!BS118,'M2 F3.1'!BS118,'M2 F3.2'!BS118,'M2 F3.3'!BS118,'M2 F4.1'!BS118,'M2 F4.2'!BS118,'M2 F4.3'!BS118,'M2 F4.4'!BS118,'Custos comuns'!BS118),"n.a.")</x:f>
        <x:v>n.a.</x:v>
      </x:c>
      <x:c r="BT46" s="74" t="str">
        <x:f>IF(COUNT('M2 F1.1'!BT118,'M2 F1.2'!BT118,'M2 F1.3'!BT118,'M2 F2.1'!BT118,'M2 F2.2'!BT118,'M2 F3.1'!BT118,'M2 F3.2'!BT118,'M2 F3.3'!BT118,'M2 F4.1'!BT118,'M2 F4.2'!BT118,'M2 F4.3'!BT118,'M2 F4.4'!BT118,'Custos comuns'!BT118)=13,SUM('M2 F1.1'!BT118,'M2 F1.2'!BT118,'M2 F1.3'!BT118,'M2 F2.1'!BT118,'M2 F2.2'!BT118,'M2 F3.1'!BT118,'M2 F3.2'!BT118,'M2 F3.3'!BT118,'M2 F4.1'!BT118,'M2 F4.2'!BT118,'M2 F4.3'!BT118,'M2 F4.4'!BT118,'Custos comuns'!BT118),"n.a.")</x:f>
        <x:v>n.a.</x:v>
      </x:c>
      <x:c r="BU46" s="74" t="str">
        <x:f>IF(COUNT('M2 F1.1'!BU118,'M2 F1.2'!BU118,'M2 F1.3'!BU118,'M2 F2.1'!BU118,'M2 F2.2'!BU118,'M2 F3.1'!BU118,'M2 F3.2'!BU118,'M2 F3.3'!BU118,'M2 F4.1'!BU118,'M2 F4.2'!BU118,'M2 F4.3'!BU118,'M2 F4.4'!BU118,'Custos comuns'!BU118)=13,SUM('M2 F1.1'!BU118,'M2 F1.2'!BU118,'M2 F1.3'!BU118,'M2 F2.1'!BU118,'M2 F2.2'!BU118,'M2 F3.1'!BU118,'M2 F3.2'!BU118,'M2 F3.3'!BU118,'M2 F4.1'!BU118,'M2 F4.2'!BU118,'M2 F4.3'!BU118,'M2 F4.4'!BU118,'Custos comuns'!BU118),"n.a.")</x:f>
        <x:v>n.a.</x:v>
      </x:c>
      <x:c r="BV46" s="74" t="str">
        <x:f>IF(COUNT('M2 F1.1'!BV118,'M2 F1.2'!BV118,'M2 F1.3'!BV118,'M2 F2.1'!BV118,'M2 F2.2'!BV118,'M2 F3.1'!BV118,'M2 F3.2'!BV118,'M2 F3.3'!BV118,'M2 F4.1'!BV118,'M2 F4.2'!BV118,'M2 F4.3'!BV118,'M2 F4.4'!BV118,'Custos comuns'!BV118)=13,SUM('M2 F1.1'!BV118,'M2 F1.2'!BV118,'M2 F1.3'!BV118,'M2 F2.1'!BV118,'M2 F2.2'!BV118,'M2 F3.1'!BV118,'M2 F3.2'!BV118,'M2 F3.3'!BV118,'M2 F4.1'!BV118,'M2 F4.2'!BV118,'M2 F4.3'!BV118,'M2 F4.4'!BV118,'Custos comuns'!BV118),"n.a.")</x:f>
        <x:v>n.a.</x:v>
      </x:c>
      <x:c r="BW46" s="74" t="str">
        <x:f>IF(COUNT('M2 F1.1'!BW118,'M2 F1.2'!BW118,'M2 F1.3'!BW118,'M2 F2.1'!BW118,'M2 F2.2'!BW118,'M2 F3.1'!BW118,'M2 F3.2'!BW118,'M2 F3.3'!BW118,'M2 F4.1'!BW118,'M2 F4.2'!BW118,'M2 F4.3'!BW118,'M2 F4.4'!BW118,'Custos comuns'!BW118)=13,SUM('M2 F1.1'!BW118,'M2 F1.2'!BW118,'M2 F1.3'!BW118,'M2 F2.1'!BW118,'M2 F2.2'!BW118,'M2 F3.1'!BW118,'M2 F3.2'!BW118,'M2 F3.3'!BW118,'M2 F4.1'!BW118,'M2 F4.2'!BW118,'M2 F4.3'!BW118,'M2 F4.4'!BW118,'Custos comuns'!BW118),"n.a.")</x:f>
        <x:v>n.a.</x:v>
      </x:c>
      <x:c r="BX46" s="74" t="str">
        <x:f>IF(COUNT('M2 F1.1'!BX118,'M2 F1.2'!BX118,'M2 F1.3'!BX118,'M2 F2.1'!BX118,'M2 F2.2'!BX118,'M2 F3.1'!BX118,'M2 F3.2'!BX118,'M2 F3.3'!BX118,'M2 F4.1'!BX118,'M2 F4.2'!BX118,'M2 F4.3'!BX118,'M2 F4.4'!BX118,'Custos comuns'!BX118)=13,SUM('M2 F1.1'!BX118,'M2 F1.2'!BX118,'M2 F1.3'!BX118,'M2 F2.1'!BX118,'M2 F2.2'!BX118,'M2 F3.1'!BX118,'M2 F3.2'!BX118,'M2 F3.3'!BX118,'M2 F4.1'!BX118,'M2 F4.2'!BX118,'M2 F4.3'!BX118,'M2 F4.4'!BX118,'Custos comuns'!BX118),"n.a.")</x:f>
        <x:v>n.a.</x:v>
      </x:c>
      <x:c r="BY46" s="74" t="str">
        <x:f>IF(COUNT('M2 F1.1'!BY118,'M2 F1.2'!BY118,'M2 F1.3'!BY118,'M2 F2.1'!BY118,'M2 F2.2'!BY118,'M2 F3.1'!BY118,'M2 F3.2'!BY118,'M2 F3.3'!BY118,'M2 F4.1'!BY118,'M2 F4.2'!BY118,'M2 F4.3'!BY118,'M2 F4.4'!BY118,'Custos comuns'!BY118)=13,SUM('M2 F1.1'!BY118,'M2 F1.2'!BY118,'M2 F1.3'!BY118,'M2 F2.1'!BY118,'M2 F2.2'!BY118,'M2 F3.1'!BY118,'M2 F3.2'!BY118,'M2 F3.3'!BY118,'M2 F4.1'!BY118,'M2 F4.2'!BY118,'M2 F4.3'!BY118,'M2 F4.4'!BY118,'Custos comuns'!BY118),"n.a.")</x:f>
        <x:v>n.a.</x:v>
      </x:c>
      <x:c r="BZ46" s="74" t="str">
        <x:f>IF(COUNT('M2 F1.1'!BZ118,'M2 F1.2'!BZ118,'M2 F1.3'!BZ118,'M2 F2.1'!BZ118,'M2 F2.2'!BZ118,'M2 F3.1'!BZ118,'M2 F3.2'!BZ118,'M2 F3.3'!BZ118,'M2 F4.1'!BZ118,'M2 F4.2'!BZ118,'M2 F4.3'!BZ118,'M2 F4.4'!BZ118,'Custos comuns'!BZ118)=13,SUM('M2 F1.1'!BZ118,'M2 F1.2'!BZ118,'M2 F1.3'!BZ118,'M2 F2.1'!BZ118,'M2 F2.2'!BZ118,'M2 F3.1'!BZ118,'M2 F3.2'!BZ118,'M2 F3.3'!BZ118,'M2 F4.1'!BZ118,'M2 F4.2'!BZ118,'M2 F4.3'!BZ118,'M2 F4.4'!BZ118,'Custos comuns'!BZ118),"n.a.")</x:f>
        <x:v>n.a.</x:v>
      </x:c>
      <x:c r="CA46" s="74" t="str">
        <x:f>IF(COUNT('M2 F1.1'!CA118,'M2 F1.2'!CA118,'M2 F1.3'!CA118,'M2 F2.1'!CA118,'M2 F2.2'!CA118,'M2 F3.1'!CA118,'M2 F3.2'!CA118,'M2 F3.3'!CA118,'M2 F4.1'!CA118,'M2 F4.2'!CA118,'M2 F4.3'!CA118,'M2 F4.4'!CA118,'Custos comuns'!CA118)=13,SUM('M2 F1.1'!CA118,'M2 F1.2'!CA118,'M2 F1.3'!CA118,'M2 F2.1'!CA118,'M2 F2.2'!CA118,'M2 F3.1'!CA118,'M2 F3.2'!CA118,'M2 F3.3'!CA118,'M2 F4.1'!CA118,'M2 F4.2'!CA118,'M2 F4.3'!CA118,'M2 F4.4'!CA118,'Custos comuns'!CA118),"n.a.")</x:f>
        <x:v>n.a.</x:v>
      </x:c>
      <x:c r="CB46" s="74" t="str">
        <x:f>IF(COUNT('M2 F1.1'!CB118,'M2 F1.2'!CB118,'M2 F1.3'!CB118,'M2 F2.1'!CB118,'M2 F2.2'!CB118,'M2 F3.1'!CB118,'M2 F3.2'!CB118,'M2 F3.3'!CB118,'M2 F4.1'!CB118,'M2 F4.2'!CB118,'M2 F4.3'!CB118,'M2 F4.4'!CB118,'Custos comuns'!CB118)=13,SUM('M2 F1.1'!CB118,'M2 F1.2'!CB118,'M2 F1.3'!CB118,'M2 F2.1'!CB118,'M2 F2.2'!CB118,'M2 F3.1'!CB118,'M2 F3.2'!CB118,'M2 F3.3'!CB118,'M2 F4.1'!CB118,'M2 F4.2'!CB118,'M2 F4.3'!CB118,'M2 F4.4'!CB118,'Custos comuns'!CB118),"n.a.")</x:f>
        <x:v>n.a.</x:v>
      </x:c>
      <x:c r="CC46" s="74" t="str">
        <x:f>IF(COUNT('M2 F1.1'!CC118,'M2 F1.2'!CC118,'M2 F1.3'!CC118,'M2 F2.1'!CC118,'M2 F2.2'!CC118,'M2 F3.1'!CC118,'M2 F3.2'!CC118,'M2 F3.3'!CC118,'M2 F4.1'!CC118,'M2 F4.2'!CC118,'M2 F4.3'!CC118,'M2 F4.4'!CC118,'Custos comuns'!CC118)=13,SUM('M2 F1.1'!CC118,'M2 F1.2'!CC118,'M2 F1.3'!CC118,'M2 F2.1'!CC118,'M2 F2.2'!CC118,'M2 F3.1'!CC118,'M2 F3.2'!CC118,'M2 F3.3'!CC118,'M2 F4.1'!CC118,'M2 F4.2'!CC118,'M2 F4.3'!CC118,'M2 F4.4'!CC118,'Custos comuns'!CC118),"n.a.")</x:f>
        <x:v>n.a.</x:v>
      </x:c>
      <x:c r="CD46" s="74" t="str">
        <x:f>IF(COUNT('M2 F1.1'!CD118,'M2 F1.2'!CD118,'M2 F1.3'!CD118,'M2 F2.1'!CD118,'M2 F2.2'!CD118,'M2 F3.1'!CD118,'M2 F3.2'!CD118,'M2 F3.3'!CD118,'M2 F4.1'!CD118,'M2 F4.2'!CD118,'M2 F4.3'!CD118,'M2 F4.4'!CD118,'Custos comuns'!CD118)=13,SUM('M2 F1.1'!CD118,'M2 F1.2'!CD118,'M2 F1.3'!CD118,'M2 F2.1'!CD118,'M2 F2.2'!CD118,'M2 F3.1'!CD118,'M2 F3.2'!CD118,'M2 F3.3'!CD118,'M2 F4.1'!CD118,'M2 F4.2'!CD118,'M2 F4.3'!CD118,'M2 F4.4'!CD118,'Custos comuns'!CD118),"n.a.")</x:f>
        <x:v>n.a.</x:v>
      </x:c>
      <x:c r="CE46" s="74" t="str">
        <x:f>IF(COUNT('M2 F1.1'!CE118,'M2 F1.2'!CE118,'M2 F1.3'!CE118,'M2 F2.1'!CE118,'M2 F2.2'!CE118,'M2 F3.1'!CE118,'M2 F3.2'!CE118,'M2 F3.3'!CE118,'M2 F4.1'!CE118,'M2 F4.2'!CE118,'M2 F4.3'!CE118,'M2 F4.4'!CE118,'Custos comuns'!CE118)=13,SUM('M2 F1.1'!CE118,'M2 F1.2'!CE118,'M2 F1.3'!CE118,'M2 F2.1'!CE118,'M2 F2.2'!CE118,'M2 F3.1'!CE118,'M2 F3.2'!CE118,'M2 F3.3'!CE118,'M2 F4.1'!CE118,'M2 F4.2'!CE118,'M2 F4.3'!CE118,'M2 F4.4'!CE118,'Custos comuns'!CE118),"n.a.")</x:f>
        <x:v>n.a.</x:v>
      </x:c>
      <x:c r="CF46" s="74" t="str">
        <x:f>IF(COUNT('M2 F1.1'!CF118,'M2 F1.2'!CF118,'M2 F1.3'!CF118,'M2 F2.1'!CF118,'M2 F2.2'!CF118,'M2 F3.1'!CF118,'M2 F3.2'!CF118,'M2 F3.3'!CF118,'M2 F4.1'!CF118,'M2 F4.2'!CF118,'M2 F4.3'!CF118,'M2 F4.4'!CF118,'Custos comuns'!CF118)=13,SUM('M2 F1.1'!CF118,'M2 F1.2'!CF118,'M2 F1.3'!CF118,'M2 F2.1'!CF118,'M2 F2.2'!CF118,'M2 F3.1'!CF118,'M2 F3.2'!CF118,'M2 F3.3'!CF118,'M2 F4.1'!CF118,'M2 F4.2'!CF118,'M2 F4.3'!CF118,'M2 F4.4'!CF118,'Custos comuns'!CF118),"n.a.")</x:f>
        <x:v>n.a.</x:v>
      </x:c>
      <x:c r="CG46" s="74" t="str">
        <x:f>IF(COUNT('M2 F1.1'!CG118,'M2 F1.2'!CG118,'M2 F1.3'!CG118,'M2 F2.1'!CG118,'M2 F2.2'!CG118,'M2 F3.1'!CG118,'M2 F3.2'!CG118,'M2 F3.3'!CG118,'M2 F4.1'!CG118,'M2 F4.2'!CG118,'M2 F4.3'!CG118,'M2 F4.4'!CG118,'Custos comuns'!CG118)=13,SUM('M2 F1.1'!CG118,'M2 F1.2'!CG118,'M2 F1.3'!CG118,'M2 F2.1'!CG118,'M2 F2.2'!CG118,'M2 F3.1'!CG118,'M2 F3.2'!CG118,'M2 F3.3'!CG118,'M2 F4.1'!CG118,'M2 F4.2'!CG118,'M2 F4.3'!CG118,'M2 F4.4'!CG118,'Custos comuns'!CG118),"n.a.")</x:f>
        <x:v>n.a.</x:v>
      </x:c>
      <x:c r="CH46" s="74" t="str">
        <x:f>IF(COUNT('M2 F1.1'!CH118,'M2 F1.2'!CH118,'M2 F1.3'!CH118,'M2 F2.1'!CH118,'M2 F2.2'!CH118,'M2 F3.1'!CH118,'M2 F3.2'!CH118,'M2 F3.3'!CH118,'M2 F4.1'!CH118,'M2 F4.2'!CH118,'M2 F4.3'!CH118,'M2 F4.4'!CH118,'Custos comuns'!CH118)=13,SUM('M2 F1.1'!CH118,'M2 F1.2'!CH118,'M2 F1.3'!CH118,'M2 F2.1'!CH118,'M2 F2.2'!CH118,'M2 F3.1'!CH118,'M2 F3.2'!CH118,'M2 F3.3'!CH118,'M2 F4.1'!CH118,'M2 F4.2'!CH118,'M2 F4.3'!CH118,'M2 F4.4'!CH118,'Custos comuns'!CH118),"n.a.")</x:f>
        <x:v>n.a.</x:v>
      </x:c>
      <x:c r="CI46" s="74" t="str">
        <x:f>IF(COUNT('M2 F1.1'!CI118,'M2 F1.2'!CI118,'M2 F1.3'!CI118,'M2 F2.1'!CI118,'M2 F2.2'!CI118,'M2 F3.1'!CI118,'M2 F3.2'!CI118,'M2 F3.3'!CI118,'M2 F4.1'!CI118,'M2 F4.2'!CI118,'M2 F4.3'!CI118,'M2 F4.4'!CI118,'Custos comuns'!CI118)=13,SUM('M2 F1.1'!CI118,'M2 F1.2'!CI118,'M2 F1.3'!CI118,'M2 F2.1'!CI118,'M2 F2.2'!CI118,'M2 F3.1'!CI118,'M2 F3.2'!CI118,'M2 F3.3'!CI118,'M2 F4.1'!CI118,'M2 F4.2'!CI118,'M2 F4.3'!CI118,'M2 F4.4'!CI118,'Custos comuns'!CI118),"n.a.")</x:f>
        <x:v>n.a.</x:v>
      </x:c>
      <x:c r="CJ46" s="74" t="str">
        <x:f>IF(COUNT('M2 F1.1'!CJ118,'M2 F1.2'!CJ118,'M2 F1.3'!CJ118,'M2 F2.1'!CJ118,'M2 F2.2'!CJ118,'M2 F3.1'!CJ118,'M2 F3.2'!CJ118,'M2 F3.3'!CJ118,'M2 F4.1'!CJ118,'M2 F4.2'!CJ118,'M2 F4.3'!CJ118,'M2 F4.4'!CJ118,'Custos comuns'!CJ118)=13,SUM('M2 F1.1'!CJ118,'M2 F1.2'!CJ118,'M2 F1.3'!CJ118,'M2 F2.1'!CJ118,'M2 F2.2'!CJ118,'M2 F3.1'!CJ118,'M2 F3.2'!CJ118,'M2 F3.3'!CJ118,'M2 F4.1'!CJ118,'M2 F4.2'!CJ118,'M2 F4.3'!CJ118,'M2 F4.4'!CJ118,'Custos comuns'!CJ118),"n.a.")</x:f>
        <x:v>n.a.</x:v>
      </x:c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2" t="str">
        <x:v>Capital adicional máximo (USD)</x:v>
      </x:c>
      <x:c r="D49" s="72" t="str">
        <x:f>IF(COUNT(E45:CJ45)=84,MAX(0,-MIN(E45:CJ45)),"n.a.")</x:f>
        <x:v>n.a.</x:v>
      </x:c>
      <x:c r="E49" s="2"/>
      <x:c r="F49" s="108" t="str">
        <x:v>Maior falta de caixa após reservas, considerando o caixa inicial informado.</x:v>
      </x:c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108" t="str">
        <x:v>Reserva é valor separado para contingências. Caixa final antes de reserva considera apenas recebimentos e desembolsos base.</x:v>
      </x:c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108" t="str">
        <x:v>Não há rendimento financeiro presumido. FTE é dedicação equivalente remunerada, não contagem de pessoas únicas.</x:v>
      </x:c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6" customHeight="1">
      <x:c r="A54" s="2"/>
      <x:c r="B54" s="2"/>
      <x:c r="C54" s="109" t="str">
        <x:v>Conferências do plano</x:v>
      </x:c>
      <x:c r="D54" s="110"/>
      <x:c r="E54" s="110"/>
      <x:c r="F54" s="110"/>
      <x:c r="G54" s="110"/>
      <x:c r="H54" s="110"/>
      <x:c r="I54" s="110"/>
      <x:c r="J54" s="110"/>
      <x:c r="K54" s="110"/>
      <x:c r="L54" s="110"/>
      <x:c r="M54" s="110"/>
      <x:c r="N54" s="110"/>
      <x:c r="O54" s="111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 t="str">
        <x:v>Diferença de cotas para a fonte</x:v>
      </x:c>
      <x:c r="D55" s="119" t="n">
        <x:f>G25-'Premissas'!D6</x:f>
        <x:v>0</x:v>
      </x:c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2" customHeight="1">
      <x:c r="A56" s="2"/>
      <x:c r="B56" s="2"/>
      <x:c r="C56" s="2" t="str">
        <x:v>Diferença da meta para a fonte</x:v>
      </x:c>
      <x:c r="D56" s="119" t="n">
        <x:f>I25-16240140000</x:f>
        <x:v>0</x:v>
      </x:c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6" customHeight="1">
      <x:c r="A60" s="2"/>
      <x:c r="B60" s="2"/>
      <x:c r="C60" s="109" t="str">
        <x:v>Resumo anual de caixa</x:v>
      </x:c>
      <x:c r="D60" s="110"/>
      <x:c r="E60" s="110"/>
      <x:c r="F60" s="110"/>
      <x:c r="G60" s="110"/>
      <x:c r="H60" s="110"/>
      <x:c r="I60" s="110"/>
      <x:c r="J60" s="110"/>
      <x:c r="K60" s="110"/>
      <x:c r="L60" s="110"/>
      <x:c r="M60" s="110"/>
      <x:c r="N60" s="110"/>
      <x:c r="O60" s="111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30" customHeight="1">
      <x:c r="A61" s="2"/>
      <x:c r="B61" s="2"/>
      <x:c r="C61" s="28" t="str">
        <x:v>Conta</x:v>
      </x:c>
      <x:c r="D61" s="101" t="d">
        <x:v>2027-01-01T00:00:00.000Z</x:v>
      </x:c>
      <x:c r="E61" s="101" t="d">
        <x:v>2028-01-01T00:00:00.000Z</x:v>
      </x:c>
      <x:c r="F61" s="101" t="d">
        <x:v>2029-01-01T00:00:00.000Z</x:v>
      </x:c>
      <x:c r="G61" s="101" t="d">
        <x:v>2030-01-01T00:00:00.000Z</x:v>
      </x:c>
      <x:c r="H61" s="101" t="d">
        <x:v>2031-01-01T00:00:00.000Z</x:v>
      </x:c>
      <x:c r="I61" s="101" t="d">
        <x:v>2032-01-01T00:00:00.000Z</x:v>
      </x:c>
      <x:c r="J61" s="102" t="d">
        <x:v>2033-01-01T00:00:00.000Z</x:v>
      </x:c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2" customHeight="1">
      <x:c r="A62" s="2"/>
      <x:c r="B62" s="2"/>
      <x:c r="C62" s="2" t="str">
        <x:v>Recebimentos de capital</x:v>
      </x:c>
      <x:c r="D62" s="72" t="str">
        <x:f>IF(COUNT(E39:P39)=12,SUM(E39:P39),"n.a.")</x:f>
        <x:v>n.a.</x:v>
      </x:c>
      <x:c r="E62" s="72" t="str">
        <x:f>IF(COUNT(Q39:AB39)=12,SUM(Q39:AB39),"n.a.")</x:f>
        <x:v>n.a.</x:v>
      </x:c>
      <x:c r="F62" s="72" t="str">
        <x:f>IF(COUNT(AC39:AN39)=12,SUM(AC39:AN39),"n.a.")</x:f>
        <x:v>n.a.</x:v>
      </x:c>
      <x:c r="G62" s="72" t="str">
        <x:f>IF(COUNT(AO39:AZ39)=12,SUM(AO39:AZ39),"n.a.")</x:f>
        <x:v>n.a.</x:v>
      </x:c>
      <x:c r="H62" s="72" t="str">
        <x:f>IF(COUNT(BA39:BL39)=12,SUM(BA39:BL39),"n.a.")</x:f>
        <x:v>n.a.</x:v>
      </x:c>
      <x:c r="I62" s="72" t="str">
        <x:f>IF(COUNT(BM39:BX39)=12,SUM(BM39:BX39),"n.a.")</x:f>
        <x:v>n.a.</x:v>
      </x:c>
      <x:c r="J62" s="72" t="str">
        <x:f>IF(COUNT(BY39:CJ39)=12,SUM(BY39:CJ39),"n.a.")</x:f>
        <x:v>n.a.</x:v>
      </x:c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2" customHeight="1">
      <x:c r="A63" s="2"/>
      <x:c r="B63" s="2"/>
      <x:c r="C63" s="2" t="str">
        <x:v>Desembolsos base</x:v>
      </x:c>
      <x:c r="D63" s="72" t="str">
        <x:f>IF(COUNT(E40:P40)=12,SUM(E40:P40),"n.a.")</x:f>
        <x:v>n.a.</x:v>
      </x:c>
      <x:c r="E63" s="72" t="str">
        <x:f>IF(COUNT(Q40:AB40)=12,SUM(Q40:AB40),"n.a.")</x:f>
        <x:v>n.a.</x:v>
      </x:c>
      <x:c r="F63" s="72" t="str">
        <x:f>IF(COUNT(AC40:AN40)=12,SUM(AC40:AN40),"n.a.")</x:f>
        <x:v>n.a.</x:v>
      </x:c>
      <x:c r="G63" s="72" t="str">
        <x:f>IF(COUNT(AO40:AZ40)=12,SUM(AO40:AZ40),"n.a.")</x:f>
        <x:v>n.a.</x:v>
      </x:c>
      <x:c r="H63" s="72" t="str">
        <x:f>IF(COUNT(BA40:BL40)=12,SUM(BA40:BL40),"n.a.")</x:f>
        <x:v>n.a.</x:v>
      </x:c>
      <x:c r="I63" s="72" t="str">
        <x:f>IF(COUNT(BM40:BX40)=12,SUM(BM40:BX40),"n.a.")</x:f>
        <x:v>n.a.</x:v>
      </x:c>
      <x:c r="J63" s="72" t="str">
        <x:f>IF(COUNT(BY40:CJ40)=12,SUM(BY40:CJ40),"n.a.")</x:f>
        <x:v>n.a.</x:v>
      </x:c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2" customHeight="1">
      <x:c r="A64" s="2"/>
      <x:c r="B64" s="2"/>
      <x:c r="C64" s="2" t="str">
        <x:v>Reserva planejada</x:v>
      </x:c>
      <x:c r="D64" s="72" t="str">
        <x:f>IF(COUNT(E41:P41)=12,SUM(E41:P41),"n.a.")</x:f>
        <x:v>n.a.</x:v>
      </x:c>
      <x:c r="E64" s="72" t="str">
        <x:f>IF(COUNT(Q41:AB41)=12,SUM(Q41:AB41),"n.a.")</x:f>
        <x:v>n.a.</x:v>
      </x:c>
      <x:c r="F64" s="72" t="str">
        <x:f>IF(COUNT(AC41:AN41)=12,SUM(AC41:AN41),"n.a.")</x:f>
        <x:v>n.a.</x:v>
      </x:c>
      <x:c r="G64" s="72" t="str">
        <x:f>IF(COUNT(AO41:AZ41)=12,SUM(AO41:AZ41),"n.a.")</x:f>
        <x:v>n.a.</x:v>
      </x:c>
      <x:c r="H64" s="72" t="str">
        <x:f>IF(COUNT(BA41:BL41)=12,SUM(BA41:BL41),"n.a.")</x:f>
        <x:v>n.a.</x:v>
      </x:c>
      <x:c r="I64" s="72" t="str">
        <x:f>IF(COUNT(BM41:BX41)=12,SUM(BM41:BX41),"n.a.")</x:f>
        <x:v>n.a.</x:v>
      </x:c>
      <x:c r="J64" s="72" t="str">
        <x:f>IF(COUNT(BY41:CJ41)=12,SUM(BY41:CJ41),"n.a.")</x:f>
        <x:v>n.a.</x:v>
      </x:c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2" customHeight="1">
      <x:c r="A65" s="2"/>
      <x:c r="B65" s="2"/>
      <x:c r="C65" s="2" t="str">
        <x:v>Caixa final antes de reserva</x:v>
      </x:c>
      <x:c r="D65" s="72" t="str">
        <x:f>P43</x:f>
        <x:v>n.a.</x:v>
      </x:c>
      <x:c r="E65" s="72" t="str">
        <x:f>AB43</x:f>
        <x:v>n.a.</x:v>
      </x:c>
      <x:c r="F65" s="72" t="str">
        <x:f>AN43</x:f>
        <x:v>n.a.</x:v>
      </x:c>
      <x:c r="G65" s="72" t="str">
        <x:f>AZ43</x:f>
        <x:v>n.a.</x:v>
      </x:c>
      <x:c r="H65" s="72" t="str">
        <x:f>BL43</x:f>
        <x:v>n.a.</x:v>
      </x:c>
      <x:c r="I65" s="72" t="str">
        <x:f>BX43</x:f>
        <x:v>n.a.</x:v>
      </x:c>
      <x:c r="J65" s="72" t="str">
        <x:f>CJ43</x:f>
        <x:v>n.a.</x:v>
      </x:c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2" customHeight="1">
      <x:c r="A66" s="2"/>
      <x:c r="B66" s="2"/>
      <x:c r="C66" s="2" t="str">
        <x:v>Reserva acumulada</x:v>
      </x:c>
      <x:c r="D66" s="72" t="str">
        <x:f>P44</x:f>
        <x:v>n.a.</x:v>
      </x:c>
      <x:c r="E66" s="72" t="str">
        <x:f>AB44</x:f>
        <x:v>n.a.</x:v>
      </x:c>
      <x:c r="F66" s="72" t="str">
        <x:f>AN44</x:f>
        <x:v>n.a.</x:v>
      </x:c>
      <x:c r="G66" s="72" t="str">
        <x:f>AZ44</x:f>
        <x:v>n.a.</x:v>
      </x:c>
      <x:c r="H66" s="72" t="str">
        <x:f>BL44</x:f>
        <x:v>n.a.</x:v>
      </x:c>
      <x:c r="I66" s="72" t="str">
        <x:f>BX44</x:f>
        <x:v>n.a.</x:v>
      </x:c>
      <x:c r="J66" s="72" t="str">
        <x:f>CJ44</x:f>
        <x:v>n.a.</x:v>
      </x:c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2" customHeight="1">
      <x:c r="A67" s="2"/>
      <x:c r="B67" s="2"/>
      <x:c r="C67" s="2" t="str">
        <x:v>Caixa disponível após reserva</x:v>
      </x:c>
      <x:c r="D67" s="72" t="str">
        <x:f>P45</x:f>
        <x:v>n.a.</x:v>
      </x:c>
      <x:c r="E67" s="72" t="str">
        <x:f>AB45</x:f>
        <x:v>n.a.</x:v>
      </x:c>
      <x:c r="F67" s="72" t="str">
        <x:f>AN45</x:f>
        <x:v>n.a.</x:v>
      </x:c>
      <x:c r="G67" s="72" t="str">
        <x:f>AZ45</x:f>
        <x:v>n.a.</x:v>
      </x:c>
      <x:c r="H67" s="72" t="str">
        <x:f>BL45</x:f>
        <x:v>n.a.</x:v>
      </x:c>
      <x:c r="I67" s="72" t="str">
        <x:f>BX45</x:f>
        <x:v>n.a.</x:v>
      </x:c>
      <x:c r="J67" s="72" t="str">
        <x:f>CJ45</x:f>
        <x:v>n.a.</x:v>
      </x:c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2" customHeight="1">
      <x:c r="A68" s="2"/>
      <x:c r="B68" s="2"/>
      <x:c r="C68" s="2" t="str">
        <x:v>FTE alocado máximo</x:v>
      </x:c>
      <x:c r="D68" s="74" t="str">
        <x:f>IF(COUNT(E46:P46)=12,MAX(E46:P46),"n.a.")</x:f>
        <x:v>n.a.</x:v>
      </x:c>
      <x:c r="E68" s="74" t="str">
        <x:f>IF(COUNT(Q46:AB46)=12,MAX(Q46:AB46),"n.a.")</x:f>
        <x:v>n.a.</x:v>
      </x:c>
      <x:c r="F68" s="74" t="str">
        <x:f>IF(COUNT(AC46:AN46)=12,MAX(AC46:AN46),"n.a.")</x:f>
        <x:v>n.a.</x:v>
      </x:c>
      <x:c r="G68" s="74" t="str">
        <x:f>IF(COUNT(AO46:AZ46)=12,MAX(AO46:AZ46),"n.a.")</x:f>
        <x:v>n.a.</x:v>
      </x:c>
      <x:c r="H68" s="74" t="str">
        <x:f>IF(COUNT(BA46:BL46)=12,MAX(BA46:BL46),"n.a.")</x:f>
        <x:v>n.a.</x:v>
      </x:c>
      <x:c r="I68" s="74" t="str">
        <x:f>IF(COUNT(BM46:BX46)=12,MAX(BM46:BX46),"n.a.")</x:f>
        <x:v>n.a.</x:v>
      </x:c>
      <x:c r="J68" s="74" t="str">
        <x:f>IF(COUNT(BY46:CJ46)=12,MAX(BY46:CJ46),"n.a.")</x:f>
        <x:v>n.a.</x:v>
      </x:c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34" customHeight="1">
      <x:c r="A71" s="2"/>
      <x:c r="B71" s="2"/>
      <x:c r="C71" s="31" t="str">
        <x:v>Necessidade de caixa para a arrancada (USD)</x:v>
      </x:c>
      <x:c r="D71" s="31"/>
      <x:c r="E71" s="31"/>
      <x:c r="F71" s="31"/>
      <x:c r="G71" s="31"/>
      <x:c r="H71" s="31"/>
      <x:c r="I71" s="125" t="n">
        <x:f>'Premissas'!I68</x:f>
        <x:v>39148550</x:v>
      </x:c>
      <x:c r="J71" s="125"/>
      <x:c r="K71" s="125"/>
      <x:c r="L71" s="125"/>
      <x:c r="M71" s="125"/>
      <x:c r="N71" s="125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44" customHeight="1">
      <x:c r="A72" s="2"/>
      <x:c r="B72" s="2"/>
      <x:c r="C72" s="31" t="str">
        <x:v>Período anterior à ativação das rodadas CPM. Referência de planejamento anterior aos recebimentos das rodadas.</x:v>
      </x:c>
      <x:c r="D72" s="31"/>
      <x:c r="E72" s="31"/>
      <x:c r="F72" s="31"/>
      <x:c r="G72" s="31"/>
      <x:c r="H72" s="31"/>
      <x:c r="I72" s="31"/>
      <x:c r="J72" s="31"/>
      <x:c r="K72" s="31"/>
      <x:c r="L72" s="31"/>
      <x:c r="M72" s="31"/>
      <x:c r="N72" s="31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32" customHeight="1">
      <x:c r="A74" s="2"/>
      <x:c r="B74" s="2"/>
      <x:c r="C74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74" s="31"/>
      <x:c r="E74" s="31"/>
      <x:c r="F74" s="31"/>
      <x:c r="G74" s="31"/>
      <x:c r="H74" s="31"/>
      <x:c r="I74" s="31"/>
      <x:c r="J74" s="31"/>
      <x:c r="K74" s="31"/>
      <x:c r="L74" s="31"/>
      <x:c r="M74" s="31"/>
      <x:c r="N74" s="31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32" customHeight="1">
      <x:c r="A75" s="2"/>
      <x:c r="B75" s="2"/>
      <x:c r="C75" s="31"/>
      <x:c r="D75" s="31"/>
      <x:c r="E75" s="31"/>
      <x:c r="F75" s="31"/>
      <x:c r="G75" s="31"/>
      <x:c r="H75" s="31"/>
      <x:c r="I75" s="31"/>
      <x:c r="J75" s="31"/>
      <x:c r="K75" s="31"/>
      <x:c r="L75" s="31"/>
      <x:c r="M75" s="31"/>
      <x:c r="N75" s="31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32" customHeight="1">
      <x:c r="A76" s="2"/>
      <x:c r="B76" s="2"/>
      <x:c r="C76" s="31"/>
      <x:c r="D76" s="31"/>
      <x:c r="E76" s="31"/>
      <x:c r="F76" s="31"/>
      <x:c r="G76" s="31"/>
      <x:c r="H76" s="31"/>
      <x:c r="I76" s="31"/>
      <x:c r="J76" s="31"/>
      <x:c r="K76" s="31"/>
      <x:c r="L76" s="31"/>
      <x:c r="M76" s="31"/>
      <x:c r="N76" s="31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</x:sheetData>
  <x:mergeCells>
    <x:mergeCell ref="C71:H71"/>
    <x:mergeCell ref="I71:N71"/>
    <x:mergeCell ref="C72:N72"/>
    <x:mergeCell ref="C74:N76"/>
  </x:mergeCells>
  <x:conditionalFormatting sqref="E45:CJ45">
    <x:cfRule type="cellIs" dxfId="101" priority="1" operator="lessThan">
      <x:formula>0</x:formula>
    </x:cfRule>
  </x:conditionalFormatting>
  <x:conditionalFormatting sqref="D55:D55">
    <x:cfRule type="cellIs" dxfId="102" priority="2" operator="notEqual">
      <x:formula>0</x:formula>
    </x:cfRule>
  </x:conditionalFormatting>
  <x:conditionalFormatting sqref="D56:D56">
    <x:cfRule type="cellIs" dxfId="103" priority="3" operator="notEqual">
      <x:formula>0</x:formula>
    </x:cfRule>
  </x:conditionalFormatting>
  <x:conditionalFormatting sqref="J13:L30">
    <x:cfRule type="containsText" dxfId="104" priority="4" operator="containsText" text="n.a."/>
  </x:conditionalFormatting>
  <x:conditionalFormatting sqref="D38:CJ46">
    <x:cfRule type="containsText" dxfId="105" priority="5" operator="containsText" text="n.a."/>
  </x:conditionalFormatting>
  <x:conditionalFormatting sqref="D62:J68">
    <x:cfRule type="containsText" dxfId="106" priority="6" operator="containsText" text="n.a.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7DA1"/>
  </x:sheetPr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26" hidden="0" customWidth="1"/>
    <x:col min="7" max="7" width="10" hidden="0" customWidth="1"/>
    <x:col min="8" max="8" width="17" hidden="0" customWidth="1"/>
    <x:col min="9" max="9" width="15" hidden="0" customWidth="1"/>
    <x:col min="10" max="10" width="22" hidden="0" customWidth="1"/>
    <x:col min="11" max="11" width="42" hidden="0" customWidth="1"/>
    <x:col min="12" max="12" width="14" hidden="0" customWidth="1"/>
    <x:col min="13" max="13" width="19" hidden="0" customWidth="1"/>
    <x:col min="14" max="14" width="26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Premissas da CPM e instruções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Preços e datas: modelo vigente de 48%. Público PF/PJ e teto por titular/grupo aprovados em 11/10/2026.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Cotas totais da CPM</x:v>
      </x:c>
      <x:c r="D6" s="9" t="n">
        <x:v>84000000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 t="str">
        <x:v>CPM no capital final</x:v>
      </x:c>
      <x:c r="D7" s="10" t="n">
        <x:v>0.48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Caixa inicial do programa (USD)</x:v>
      </x:c>
      <x:c r="D8" s="11"/>
      <x:c r="E8" s="2"/>
      <x:c r="F8" s="6" t="str">
        <x:v>Informe saldo disponível. Zero é uma premissa válida.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Teto por rodada PF/PJ e grupo (cotas)</x:v>
      </x:c>
      <x:c r="D9" s="9" t="n">
        <x:v>280000</x:v>
      </x:c>
      <x:c r="E9" s="2"/>
      <x:c r="F9" s="6" t="str">
        <x:v>Compras somadas por titular e grupo sob controle comum, em cada rodada. Não é teto acumulado das 12 rodadas.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 t="str">
        <x:v>Unidades de capital final</x:v>
      </x:c>
      <x:c r="D10" s="14" t="n">
        <x:f>D6/D7</x:f>
        <x:v>175000000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 t="str">
        <x:v>Unidades do fundador</x:v>
      </x:c>
      <x:c r="D11" s="14" t="n">
        <x:f>D10-D6</x:f>
        <x:v>91000000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 t="str">
        <x:v>Primeiro mês do calendário</x:v>
      </x:c>
      <x:c r="D12" s="12" t="d">
        <x:v>2027-01-01T00:00:00.000Z</x:v>
      </x:c>
      <x:c r="E12" s="2"/>
      <x:c r="F12" s="6" t="str">
        <x:v>Calendário de orçamento fixo: janeiro de 2027 a dezembro de 2033.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 t="str">
        <x:v>Último dia do calendário</x:v>
      </x:c>
      <x:c r="D13" s="12" t="d">
        <x:v>2033-12-31T00:00:00.000Z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6" t="str">
        <x:v>As datas de encerramento são das rodadas de captação. O cronograma técnico será preenchido em cada M-2.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6" t="str">
        <x:v>Participação direta no capital. Não há conversões, dívida, amortização ou retorno prometido neste modelo.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6" customHeight="1">
      <x:c r="A18" s="2"/>
      <x:c r="B18" s="2"/>
      <x:c r="C18" s="17" t="str">
        <x:v>As 12 rodadas da CPM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9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42" customHeight="1">
      <x:c r="A19" s="2"/>
      <x:c r="B19" s="2"/>
      <x:c r="C19" s="28" t="str">
        <x:v>Subfase</x:v>
      </x:c>
      <x:c r="D19" s="29" t="str">
        <x:v>Rodada</x:v>
      </x:c>
      <x:c r="E19" s="29" t="str">
        <x:v>Grupo</x:v>
      </x:c>
      <x:c r="F19" s="29" t="str">
        <x:v>Nome</x:v>
      </x:c>
      <x:c r="G19" s="29" t="str">
        <x:v>Cotas</x:v>
      </x:c>
      <x:c r="H19" s="29" t="str">
        <x:v>USD/cota</x:v>
      </x:c>
      <x:c r="I19" s="29" t="str">
        <x:v>Encerramento</x:v>
      </x:c>
      <x:c r="J19" s="29" t="str">
        <x:v>Meta USD</x:v>
      </x:c>
      <x:c r="K19" s="29" t="str">
        <x:v>Missão</x:v>
      </x:c>
      <x:c r="L19" s="29" t="str">
        <x:v>Público</x:v>
      </x:c>
      <x:c r="M19" s="29" t="str">
        <x:v>Teto por rodada</x:v>
      </x:c>
      <x:c r="N19" s="30" t="str">
        <x:v>Origem</x:v>
      </x:c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68" customHeight="1">
      <x:c r="A20" s="2"/>
      <x:c r="B20" s="2"/>
      <x:c r="C20" s="2" t="str">
        <x:v>F1.1</x:v>
      </x:c>
      <x:c r="D20" s="2" t="str">
        <x:v>CPM-01</x:v>
      </x:c>
      <x:c r="E20" s="2" t="str">
        <x:v>G12</x:v>
      </x:c>
      <x:c r="F20" s="31" t="str">
        <x:v>BACL®7G Origem</x:v>
      </x:c>
      <x:c r="G20" s="36" t="n">
        <x:v>7000000</x:v>
      </x:c>
      <x:c r="H20" s="37" t="n">
        <x:v>159.79</x:v>
      </x:c>
      <x:c r="I20" s="38" t="d">
        <x:v>2027-09-03T00:00:00.000Z</x:v>
      </x:c>
      <x:c r="J20" s="40" t="n">
        <x:f>G20*H20</x:f>
        <x:v>1118530000</x:v>
      </x:c>
      <x:c r="K20" s="31" t="str">
        <x:v>Consolidação da Propriedade Intelectual, Patentes e Engenharia Digital e Estrutural</x:v>
      </x:c>
      <x:c r="L20" s="39" t="str">
        <x:v>PF/PJ</x:v>
      </x:c>
      <x:c r="M20" s="13" t="n">
        <x:f>$D$9</x:f>
        <x:v>280000</x:v>
      </x:c>
      <x:c r="N20" s="31" t="str">
        <x:v>Base 48% + revisão 11/10/2026</x:v>
      </x:c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68" customHeight="1">
      <x:c r="A21" s="2"/>
      <x:c r="B21" s="2"/>
      <x:c r="C21" s="2" t="str">
        <x:v>F1.2</x:v>
      </x:c>
      <x:c r="D21" s="2" t="str">
        <x:v>CPM-02</x:v>
      </x:c>
      <x:c r="E21" s="2" t="str">
        <x:v>G11</x:v>
      </x:c>
      <x:c r="F21" s="31" t="str">
        <x:v>BACL®7G Conexão</x:v>
      </x:c>
      <x:c r="G21" s="36" t="n">
        <x:v>7000000</x:v>
      </x:c>
      <x:c r="H21" s="37" t="n">
        <x:v>165.22</x:v>
      </x:c>
      <x:c r="I21" s="38" t="d">
        <x:v>2028-03-31T00:00:00.000Z</x:v>
      </x:c>
      <x:c r="J21" s="40" t="n">
        <x:f>G21*H21</x:f>
        <x:v>1156540000</x:v>
      </x:c>
      <x:c r="K21" s="31" t="str">
        <x:v>Provas de conceito aerodinâmicas e ensaios virtuais avançados (CFD)</x:v>
      </x:c>
      <x:c r="L21" s="39" t="str">
        <x:v>PF/PJ</x:v>
      </x:c>
      <x:c r="M21" s="13" t="n">
        <x:f>$D$9</x:f>
        <x:v>280000</x:v>
      </x:c>
      <x:c r="N21" s="31" t="str">
        <x:v>Base 48% + revisão 11/10/2026</x:v>
      </x:c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68" customHeight="1">
      <x:c r="A22" s="2"/>
      <x:c r="B22" s="2"/>
      <x:c r="C22" s="2" t="str">
        <x:v>F1.3</x:v>
      </x:c>
      <x:c r="D22" s="2" t="str">
        <x:v>CPM-03</x:v>
      </x:c>
      <x:c r="E22" s="2" t="str">
        <x:v>G10</x:v>
      </x:c>
      <x:c r="F22" s="31" t="str">
        <x:v>BACL®7G Impulso</x:v>
      </x:c>
      <x:c r="G22" s="36" t="n">
        <x:v>7000000</x:v>
      </x:c>
      <x:c r="H22" s="37" t="n">
        <x:v>170.84</x:v>
      </x:c>
      <x:c r="I22" s="38" t="d">
        <x:v>2028-10-27T00:00:00.000Z</x:v>
      </x:c>
      <x:c r="J22" s="40" t="n">
        <x:f>G22*H22</x:f>
        <x:v>1195880000</x:v>
      </x:c>
      <x:c r="K22" s="31" t="str">
        <x:v>Validação da arquitetura de propulsão e mecanismos de pouso/articulação</x:v>
      </x:c>
      <x:c r="L22" s="39" t="str">
        <x:v>PF/PJ</x:v>
      </x:c>
      <x:c r="M22" s="13" t="n">
        <x:f>$D$9</x:f>
        <x:v>280000</x:v>
      </x:c>
      <x:c r="N22" s="31" t="str">
        <x:v>Base 48% + revisão 11/10/2026</x:v>
      </x:c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68" customHeight="1">
      <x:c r="A23" s="2"/>
      <x:c r="B23" s="2"/>
      <x:c r="C23" s="2" t="str">
        <x:v>F2.1</x:v>
      </x:c>
      <x:c r="D23" s="2" t="str">
        <x:v>CPM-04</x:v>
      </x:c>
      <x:c r="E23" s="2" t="str">
        <x:v>G9</x:v>
      </x:c>
      <x:c r="F23" s="31" t="str">
        <x:v>BACL®7G Ascensão</x:v>
      </x:c>
      <x:c r="G23" s="36" t="n">
        <x:v>7000000</x:v>
      </x:c>
      <x:c r="H23" s="37" t="n">
        <x:v>176.65</x:v>
      </x:c>
      <x:c r="I23" s="38" t="d">
        <x:v>2029-05-25T00:00:00.000Z</x:v>
      </x:c>
      <x:c r="J23" s="40" t="n">
        <x:f>G23*H23</x:f>
        <x:v>1236550000</x:v>
      </x:c>
      <x:c r="K23" s="31" t="str">
        <x:v>Desenvolvimento dos sistemas vitais de suporte à vida e controle térmico</x:v>
      </x:c>
      <x:c r="L23" s="39" t="str">
        <x:v>PF/PJ</x:v>
      </x:c>
      <x:c r="M23" s="13" t="n">
        <x:f>$D$9</x:f>
        <x:v>280000</x:v>
      </x:c>
      <x:c r="N23" s="31" t="str">
        <x:v>Base 48% + revisão 11/10/2026</x:v>
      </x:c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68" customHeight="1">
      <x:c r="A24" s="2"/>
      <x:c r="B24" s="2"/>
      <x:c r="C24" s="2" t="str">
        <x:v>F2.2</x:v>
      </x:c>
      <x:c r="D24" s="2" t="str">
        <x:v>CPM-05</x:v>
      </x:c>
      <x:c r="E24" s="2" t="str">
        <x:v>G8</x:v>
      </x:c>
      <x:c r="F24" s="31" t="str">
        <x:v>BACL®7G Propulsão</x:v>
      </x:c>
      <x:c r="G24" s="36" t="n">
        <x:v>7000000</x:v>
      </x:c>
      <x:c r="H24" s="37" t="n">
        <x:v>182.66</x:v>
      </x:c>
      <x:c r="I24" s="38" t="d">
        <x:v>2029-12-21T00:00:00.000Z</x:v>
      </x:c>
      <x:c r="J24" s="40" t="n">
        <x:f>G24*H24</x:f>
        <x:v>1278620000</x:v>
      </x:c>
      <x:c r="K24" s="31" t="str">
        <x:v>Construção do Mock-up (modelo em escala 1:1) e logística de cabine</x:v>
      </x:c>
      <x:c r="L24" s="39" t="str">
        <x:v>PF/PJ</x:v>
      </x:c>
      <x:c r="M24" s="13" t="n">
        <x:f>$D$9</x:f>
        <x:v>280000</x:v>
      </x:c>
      <x:c r="N24" s="31" t="str">
        <x:v>Base 48% + revisão 11/10/2026</x:v>
      </x:c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68" customHeight="1">
      <x:c r="A25" s="2"/>
      <x:c r="B25" s="2"/>
      <x:c r="C25" s="2" t="str">
        <x:v>F3.1</x:v>
      </x:c>
      <x:c r="D25" s="2" t="str">
        <x:v>CPM-06</x:v>
      </x:c>
      <x:c r="E25" s="2" t="str">
        <x:v>G7</x:v>
      </x:c>
      <x:c r="F25" s="31" t="str">
        <x:v>BACL®7G Altitude</x:v>
      </x:c>
      <x:c r="G25" s="36" t="n">
        <x:v>7000000</x:v>
      </x:c>
      <x:c r="H25" s="37" t="n">
        <x:v>188.87</x:v>
      </x:c>
      <x:c r="I25" s="38" t="d">
        <x:v>2030-07-19T00:00:00.000Z</x:v>
      </x:c>
      <x:c r="J25" s="40" t="n">
        <x:f>G25*H25</x:f>
        <x:v>1322090000</x:v>
      </x:c>
      <x:c r="K25" s="31" t="str">
        <x:v>Fabricação do "protótipo Alpha" (primeira aeronave circular funcional em escala real)</x:v>
      </x:c>
      <x:c r="L25" s="39" t="str">
        <x:v>PF/PJ</x:v>
      </x:c>
      <x:c r="M25" s="13" t="n">
        <x:f>$D$9</x:f>
        <x:v>280000</x:v>
      </x:c>
      <x:c r="N25" s="31" t="str">
        <x:v>Base 48% + revisão 11/10/2026</x:v>
      </x:c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68" customHeight="1">
      <x:c r="A26" s="2"/>
      <x:c r="B26" s="2"/>
      <x:c r="C26" s="2" t="str">
        <x:v>F3.2</x:v>
      </x:c>
      <x:c r="D26" s="2" t="str">
        <x:v>CPM-07</x:v>
      </x:c>
      <x:c r="E26" s="2" t="str">
        <x:v>G6</x:v>
      </x:c>
      <x:c r="F26" s="31" t="str">
        <x:v>BACL®7G Mesosfera</x:v>
      </x:c>
      <x:c r="G26" s="36" t="n">
        <x:v>7000000</x:v>
      </x:c>
      <x:c r="H26" s="37" t="n">
        <x:v>195.29</x:v>
      </x:c>
      <x:c r="I26" s="38" t="d">
        <x:v>2031-02-14T00:00:00.000Z</x:v>
      </x:c>
      <x:c r="J26" s="40" t="n">
        <x:f>G26*H26</x:f>
        <x:v>1367030000</x:v>
      </x:c>
      <x:c r="K26" s="31" t="str">
        <x:v>Campanha de voo inicial (Baixa velocidade e VTOL)</x:v>
      </x:c>
      <x:c r="L26" s="39" t="str">
        <x:v>PF/PJ</x:v>
      </x:c>
      <x:c r="M26" s="13" t="n">
        <x:f>$D$9</x:f>
        <x:v>280000</x:v>
      </x:c>
      <x:c r="N26" s="31" t="str">
        <x:v>Base 48% + revisão 11/10/2026</x:v>
      </x:c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68" customHeight="1">
      <x:c r="A27" s="2"/>
      <x:c r="B27" s="2"/>
      <x:c r="C27" s="2" t="str">
        <x:v>F3.3</x:v>
      </x:c>
      <x:c r="D27" s="2" t="str">
        <x:v>CPM-08</x:v>
      </x:c>
      <x:c r="E27" s="2" t="str">
        <x:v>G5</x:v>
      </x:c>
      <x:c r="F27" s="31" t="str">
        <x:v>BACL®7G Órbita</x:v>
      </x:c>
      <x:c r="G27" s="36" t="n">
        <x:v>7000000</x:v>
      </x:c>
      <x:c r="H27" s="37" t="n">
        <x:v>201.93</x:v>
      </x:c>
      <x:c r="I27" s="38" t="d">
        <x:v>2031-09-12T00:00:00.000Z</x:v>
      </x:c>
      <x:c r="J27" s="40" t="n">
        <x:f>G27*H27</x:f>
        <x:v>1413510000</x:v>
      </x:c>
      <x:c r="K27" s="31" t="str">
        <x:v>Expansão do envelope de voo (Alta Performance)</x:v>
      </x:c>
      <x:c r="L27" s="39" t="str">
        <x:v>PF/PJ</x:v>
      </x:c>
      <x:c r="M27" s="13" t="n">
        <x:f>$D$9</x:f>
        <x:v>280000</x:v>
      </x:c>
      <x:c r="N27" s="31" t="str">
        <x:v>Base 48% + revisão 11/10/2026</x:v>
      </x:c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68" customHeight="1">
      <x:c r="A28" s="2"/>
      <x:c r="B28" s="2"/>
      <x:c r="C28" s="2" t="str">
        <x:v>F4.1</x:v>
      </x:c>
      <x:c r="D28" s="2" t="str">
        <x:v>CPM-09</x:v>
      </x:c>
      <x:c r="E28" s="2" t="str">
        <x:v>G4</x:v>
      </x:c>
      <x:c r="F28" s="31" t="str">
        <x:v>BACL®7G Aero Parceria</x:v>
      </x:c>
      <x:c r="G28" s="36" t="n">
        <x:v>7000000</x:v>
      </x:c>
      <x:c r="H28" s="37" t="n">
        <x:v>208.8</x:v>
      </x:c>
      <x:c r="I28" s="38" t="d">
        <x:v>2032-04-09T00:00:00.000Z</x:v>
      </x:c>
      <x:c r="J28" s="40" t="n">
        <x:f>G28*H28</x:f>
        <x:v>1461600000</x:v>
      </x:c>
      <x:c r="K28" s="31" t="str">
        <x:v>Campanha exaustiva de Certificação Aeronáutica e testes de segurança</x:v>
      </x:c>
      <x:c r="L28" s="39" t="str">
        <x:v>PF/PJ</x:v>
      </x:c>
      <x:c r="M28" s="13" t="n">
        <x:f>$D$9</x:f>
        <x:v>280000</x:v>
      </x:c>
      <x:c r="N28" s="31" t="str">
        <x:v>Base 48% + revisão 11/10/2026</x:v>
      </x:c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68" customHeight="1">
      <x:c r="A29" s="2"/>
      <x:c r="B29" s="2"/>
      <x:c r="C29" s="2" t="str">
        <x:v>F4.2</x:v>
      </x:c>
      <x:c r="D29" s="2" t="str">
        <x:v>CPM-10</x:v>
      </x:c>
      <x:c r="E29" s="2" t="str">
        <x:v>G3</x:v>
      </x:c>
      <x:c r="F29" s="31" t="str">
        <x:v>BACL®7G Convergência</x:v>
      </x:c>
      <x:c r="G29" s="36" t="n">
        <x:v>7000000</x:v>
      </x:c>
      <x:c r="H29" s="37" t="n">
        <x:v>215.9</x:v>
      </x:c>
      <x:c r="I29" s="38" t="d">
        <x:v>2032-11-05T00:00:00.000Z</x:v>
      </x:c>
      <x:c r="J29" s="40" t="n">
        <x:f>G29*H29</x:f>
        <x:v>1511300000</x:v>
      </x:c>
      <x:c r="K29" s="31" t="str">
        <x:v>Aquisição de área de terreno, construção da planta fabril matriz e ferramental (Tooling)</x:v>
      </x:c>
      <x:c r="L29" s="39" t="str">
        <x:v>PF/PJ</x:v>
      </x:c>
      <x:c r="M29" s="13" t="n">
        <x:f>$D$9</x:f>
        <x:v>280000</x:v>
      </x:c>
      <x:c r="N29" s="31" t="str">
        <x:v>Base 48% + revisão 11/10/2026</x:v>
      </x:c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68" customHeight="1">
      <x:c r="A30" s="2"/>
      <x:c r="B30" s="2"/>
      <x:c r="C30" s="2" t="str">
        <x:v>F4.3</x:v>
      </x:c>
      <x:c r="D30" s="2" t="str">
        <x:v>CPM-11</x:v>
      </x:c>
      <x:c r="E30" s="2" t="str">
        <x:v>G2</x:v>
      </x:c>
      <x:c r="F30" s="31" t="str">
        <x:v>BACL®7G Aliança</x:v>
      </x:c>
      <x:c r="G30" s="36" t="n">
        <x:v>7000000</x:v>
      </x:c>
      <x:c r="H30" s="37" t="n">
        <x:v>223.24</x:v>
      </x:c>
      <x:c r="I30" s="38" t="d">
        <x:v>2033-06-03T00:00:00.000Z</x:v>
      </x:c>
      <x:c r="J30" s="40" t="n">
        <x:f>G30*H30</x:f>
        <x:v>1562680000</x:v>
      </x:c>
      <x:c r="K30" s="31" t="str">
        <x:v>Início da LRIP (Low-Rate Initial Production) - Produção inicial de baixa cadência e Infra Trein.</x:v>
      </x:c>
      <x:c r="L30" s="39" t="str">
        <x:v>PF/PJ</x:v>
      </x:c>
      <x:c r="M30" s="13" t="n">
        <x:f>$D$9</x:f>
        <x:v>280000</x:v>
      </x:c>
      <x:c r="N30" s="31" t="str">
        <x:v>Base 48% + revisão 11/10/2026</x:v>
      </x:c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68" customHeight="1">
      <x:c r="A31" s="2"/>
      <x:c r="B31" s="2"/>
      <x:c r="C31" s="2" t="str">
        <x:v>F4.4</x:v>
      </x:c>
      <x:c r="D31" s="2" t="str">
        <x:v>CPM-12</x:v>
      </x:c>
      <x:c r="E31" s="2" t="str">
        <x:v>G1</x:v>
      </x:c>
      <x:c r="F31" s="31" t="str">
        <x:v>BACL®7G Horizonte</x:v>
      </x:c>
      <x:c r="G31" s="36" t="n">
        <x:v>7000000</x:v>
      </x:c>
      <x:c r="H31" s="37" t="n">
        <x:v>230.83</x:v>
      </x:c>
      <x:c r="I31" s="38" t="d">
        <x:v>2033-12-30T00:00:00.000Z</x:v>
      </x:c>
      <x:c r="J31" s="40" t="n">
        <x:f>G31*H31</x:f>
        <x:v>1615810000</x:v>
      </x:c>
      <x:c r="K31" s="31" t="str">
        <x:v>Scale-up Global</x:v>
      </x:c>
      <x:c r="L31" s="39" t="str">
        <x:v>PF/PJ</x:v>
      </x:c>
      <x:c r="M31" s="13" t="n">
        <x:f>$D$9</x:f>
        <x:v>280000</x:v>
      </x:c>
      <x:c r="N31" s="31" t="str">
        <x:v>Base 48% + revisão 11/10/2026</x:v>
      </x:c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6" customHeight="1">
      <x:c r="A34" s="2"/>
      <x:c r="B34" s="2"/>
      <x:c r="C34" s="17" t="str">
        <x:v>Câmbio para custos em BRL</x:v>
      </x:c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9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BRL por USD</x:v>
      </x:c>
      <x:c r="D35" s="2"/>
      <x:c r="E35" s="2"/>
      <x:c r="F35" s="6" t="str">
        <x:v>Preencher somente nos meses com desembolso em BRL.</x:v>
      </x:c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30" customHeight="1">
      <x:c r="A36" s="2"/>
      <x:c r="B36" s="2"/>
      <x:c r="C36" s="2"/>
      <x:c r="D36" s="28" t="str">
        <x:v>Mês</x:v>
      </x:c>
      <x:c r="E36" s="41" t="d">
        <x:v>2027-01-01T00:00:00.000Z</x:v>
      </x:c>
      <x:c r="F36" s="41" t="d">
        <x:v>2027-02-01T00:00:00.000Z</x:v>
      </x:c>
      <x:c r="G36" s="41" t="d">
        <x:v>2027-03-01T00:00:00.000Z</x:v>
      </x:c>
      <x:c r="H36" s="41" t="d">
        <x:v>2027-04-01T00:00:00.000Z</x:v>
      </x:c>
      <x:c r="I36" s="41" t="d">
        <x:v>2027-05-01T00:00:00.000Z</x:v>
      </x:c>
      <x:c r="J36" s="41" t="d">
        <x:v>2027-06-01T00:00:00.000Z</x:v>
      </x:c>
      <x:c r="K36" s="41" t="d">
        <x:v>2027-07-01T00:00:00.000Z</x:v>
      </x:c>
      <x:c r="L36" s="41" t="d">
        <x:v>2027-08-01T00:00:00.000Z</x:v>
      </x:c>
      <x:c r="M36" s="41" t="d">
        <x:v>2027-09-01T00:00:00.000Z</x:v>
      </x:c>
      <x:c r="N36" s="41" t="d">
        <x:v>2027-10-01T00:00:00.000Z</x:v>
      </x:c>
      <x:c r="O36" s="41" t="d">
        <x:v>2027-11-01T00:00:00.000Z</x:v>
      </x:c>
      <x:c r="P36" s="41" t="d">
        <x:v>2027-12-01T00:00:00.000Z</x:v>
      </x:c>
      <x:c r="Q36" s="41" t="d">
        <x:v>2028-01-01T00:00:00.000Z</x:v>
      </x:c>
      <x:c r="R36" s="41" t="d">
        <x:v>2028-02-01T00:00:00.000Z</x:v>
      </x:c>
      <x:c r="S36" s="41" t="d">
        <x:v>2028-03-01T00:00:00.000Z</x:v>
      </x:c>
      <x:c r="T36" s="41" t="d">
        <x:v>2028-04-01T00:00:00.000Z</x:v>
      </x:c>
      <x:c r="U36" s="41" t="d">
        <x:v>2028-05-01T00:00:00.000Z</x:v>
      </x:c>
      <x:c r="V36" s="41" t="d">
        <x:v>2028-06-01T00:00:00.000Z</x:v>
      </x:c>
      <x:c r="W36" s="41" t="d">
        <x:v>2028-07-01T00:00:00.000Z</x:v>
      </x:c>
      <x:c r="X36" s="41" t="d">
        <x:v>2028-08-01T00:00:00.000Z</x:v>
      </x:c>
      <x:c r="Y36" s="41" t="d">
        <x:v>2028-09-01T00:00:00.000Z</x:v>
      </x:c>
      <x:c r="Z36" s="41" t="d">
        <x:v>2028-10-01T00:00:00.000Z</x:v>
      </x:c>
      <x:c r="AA36" s="41" t="d">
        <x:v>2028-11-01T00:00:00.000Z</x:v>
      </x:c>
      <x:c r="AB36" s="41" t="d">
        <x:v>2028-12-01T00:00:00.000Z</x:v>
      </x:c>
      <x:c r="AC36" s="41" t="d">
        <x:v>2029-01-01T00:00:00.000Z</x:v>
      </x:c>
      <x:c r="AD36" s="41" t="d">
        <x:v>2029-02-01T00:00:00.000Z</x:v>
      </x:c>
      <x:c r="AE36" s="41" t="d">
        <x:v>2029-03-01T00:00:00.000Z</x:v>
      </x:c>
      <x:c r="AF36" s="41" t="d">
        <x:v>2029-04-01T00:00:00.000Z</x:v>
      </x:c>
      <x:c r="AG36" s="41" t="d">
        <x:v>2029-05-01T00:00:00.000Z</x:v>
      </x:c>
      <x:c r="AH36" s="41" t="d">
        <x:v>2029-06-01T00:00:00.000Z</x:v>
      </x:c>
      <x:c r="AI36" s="41" t="d">
        <x:v>2029-07-01T00:00:00.000Z</x:v>
      </x:c>
      <x:c r="AJ36" s="41" t="d">
        <x:v>2029-08-01T00:00:00.000Z</x:v>
      </x:c>
      <x:c r="AK36" s="41" t="d">
        <x:v>2029-09-01T00:00:00.000Z</x:v>
      </x:c>
      <x:c r="AL36" s="41" t="d">
        <x:v>2029-10-01T00:00:00.000Z</x:v>
      </x:c>
      <x:c r="AM36" s="41" t="d">
        <x:v>2029-11-01T00:00:00.000Z</x:v>
      </x:c>
      <x:c r="AN36" s="41" t="d">
        <x:v>2029-12-01T00:00:00.000Z</x:v>
      </x:c>
      <x:c r="AO36" s="41" t="d">
        <x:v>2030-01-01T00:00:00.000Z</x:v>
      </x:c>
      <x:c r="AP36" s="41" t="d">
        <x:v>2030-02-01T00:00:00.000Z</x:v>
      </x:c>
      <x:c r="AQ36" s="41" t="d">
        <x:v>2030-03-01T00:00:00.000Z</x:v>
      </x:c>
      <x:c r="AR36" s="41" t="d">
        <x:v>2030-04-01T00:00:00.000Z</x:v>
      </x:c>
      <x:c r="AS36" s="41" t="d">
        <x:v>2030-05-01T00:00:00.000Z</x:v>
      </x:c>
      <x:c r="AT36" s="41" t="d">
        <x:v>2030-06-01T00:00:00.000Z</x:v>
      </x:c>
      <x:c r="AU36" s="41" t="d">
        <x:v>2030-07-01T00:00:00.000Z</x:v>
      </x:c>
      <x:c r="AV36" s="41" t="d">
        <x:v>2030-08-01T00:00:00.000Z</x:v>
      </x:c>
      <x:c r="AW36" s="41" t="d">
        <x:v>2030-09-01T00:00:00.000Z</x:v>
      </x:c>
      <x:c r="AX36" s="41" t="d">
        <x:v>2030-10-01T00:00:00.000Z</x:v>
      </x:c>
      <x:c r="AY36" s="41" t="d">
        <x:v>2030-11-01T00:00:00.000Z</x:v>
      </x:c>
      <x:c r="AZ36" s="41" t="d">
        <x:v>2030-12-01T00:00:00.000Z</x:v>
      </x:c>
      <x:c r="BA36" s="41" t="d">
        <x:v>2031-01-01T00:00:00.000Z</x:v>
      </x:c>
      <x:c r="BB36" s="41" t="d">
        <x:v>2031-02-01T00:00:00.000Z</x:v>
      </x:c>
      <x:c r="BC36" s="41" t="d">
        <x:v>2031-03-01T00:00:00.000Z</x:v>
      </x:c>
      <x:c r="BD36" s="41" t="d">
        <x:v>2031-04-01T00:00:00.000Z</x:v>
      </x:c>
      <x:c r="BE36" s="41" t="d">
        <x:v>2031-05-01T00:00:00.000Z</x:v>
      </x:c>
      <x:c r="BF36" s="41" t="d">
        <x:v>2031-06-01T00:00:00.000Z</x:v>
      </x:c>
      <x:c r="BG36" s="41" t="d">
        <x:v>2031-07-01T00:00:00.000Z</x:v>
      </x:c>
      <x:c r="BH36" s="41" t="d">
        <x:v>2031-08-01T00:00:00.000Z</x:v>
      </x:c>
      <x:c r="BI36" s="41" t="d">
        <x:v>2031-09-01T00:00:00.000Z</x:v>
      </x:c>
      <x:c r="BJ36" s="41" t="d">
        <x:v>2031-10-01T00:00:00.000Z</x:v>
      </x:c>
      <x:c r="BK36" s="41" t="d">
        <x:v>2031-11-01T00:00:00.000Z</x:v>
      </x:c>
      <x:c r="BL36" s="41" t="d">
        <x:v>2031-12-01T00:00:00.000Z</x:v>
      </x:c>
      <x:c r="BM36" s="41" t="d">
        <x:v>2032-01-01T00:00:00.000Z</x:v>
      </x:c>
      <x:c r="BN36" s="41" t="d">
        <x:v>2032-02-01T00:00:00.000Z</x:v>
      </x:c>
      <x:c r="BO36" s="41" t="d">
        <x:v>2032-03-01T00:00:00.000Z</x:v>
      </x:c>
      <x:c r="BP36" s="41" t="d">
        <x:v>2032-04-01T00:00:00.000Z</x:v>
      </x:c>
      <x:c r="BQ36" s="41" t="d">
        <x:v>2032-05-01T00:00:00.000Z</x:v>
      </x:c>
      <x:c r="BR36" s="41" t="d">
        <x:v>2032-06-01T00:00:00.000Z</x:v>
      </x:c>
      <x:c r="BS36" s="41" t="d">
        <x:v>2032-07-01T00:00:00.000Z</x:v>
      </x:c>
      <x:c r="BT36" s="41" t="d">
        <x:v>2032-08-01T00:00:00.000Z</x:v>
      </x:c>
      <x:c r="BU36" s="41" t="d">
        <x:v>2032-09-01T00:00:00.000Z</x:v>
      </x:c>
      <x:c r="BV36" s="41" t="d">
        <x:v>2032-10-01T00:00:00.000Z</x:v>
      </x:c>
      <x:c r="BW36" s="41" t="d">
        <x:v>2032-11-01T00:00:00.000Z</x:v>
      </x:c>
      <x:c r="BX36" s="41" t="d">
        <x:v>2032-12-01T00:00:00.000Z</x:v>
      </x:c>
      <x:c r="BY36" s="41" t="d">
        <x:v>2033-01-01T00:00:00.000Z</x:v>
      </x:c>
      <x:c r="BZ36" s="41" t="d">
        <x:v>2033-02-01T00:00:00.000Z</x:v>
      </x:c>
      <x:c r="CA36" s="41" t="d">
        <x:v>2033-03-01T00:00:00.000Z</x:v>
      </x:c>
      <x:c r="CB36" s="41" t="d">
        <x:v>2033-04-01T00:00:00.000Z</x:v>
      </x:c>
      <x:c r="CC36" s="41" t="d">
        <x:v>2033-05-01T00:00:00.000Z</x:v>
      </x:c>
      <x:c r="CD36" s="41" t="d">
        <x:v>2033-06-01T00:00:00.000Z</x:v>
      </x:c>
      <x:c r="CE36" s="41" t="d">
        <x:v>2033-07-01T00:00:00.000Z</x:v>
      </x:c>
      <x:c r="CF36" s="41" t="d">
        <x:v>2033-08-01T00:00:00.000Z</x:v>
      </x:c>
      <x:c r="CG36" s="41" t="d">
        <x:v>2033-09-01T00:00:00.000Z</x:v>
      </x:c>
      <x:c r="CH36" s="41" t="d">
        <x:v>2033-10-01T00:00:00.000Z</x:v>
      </x:c>
      <x:c r="CI36" s="41" t="d">
        <x:v>2033-11-01T00:00:00.000Z</x:v>
      </x:c>
      <x:c r="CJ36" s="42" t="d">
        <x:v>2033-12-01T00:00:00.000Z</x:v>
      </x:c>
    </x:row>
    <x:row r="37" ht="22" customHeight="1">
      <x:c r="A37" s="2"/>
      <x:c r="B37" s="2"/>
      <x:c r="C37" s="2" t="str">
        <x:v>Câmbio de planejamento</x:v>
      </x:c>
      <x:c r="D37" s="2"/>
      <x:c r="E37" s="43"/>
      <x:c r="F37" s="43"/>
      <x:c r="G37" s="43"/>
      <x:c r="H37" s="43"/>
      <x:c r="I37" s="43"/>
      <x:c r="J37" s="43"/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  <x:c r="AA37" s="43"/>
      <x:c r="AB37" s="43"/>
      <x:c r="AC37" s="43"/>
      <x:c r="AD37" s="43"/>
      <x:c r="AE37" s="43"/>
      <x:c r="AF37" s="43"/>
      <x:c r="AG37" s="43"/>
      <x:c r="AH37" s="43"/>
      <x:c r="AI37" s="43"/>
      <x:c r="AJ37" s="43"/>
      <x:c r="AK37" s="43"/>
      <x:c r="AL37" s="43"/>
      <x:c r="AM37" s="43"/>
      <x:c r="AN37" s="43"/>
      <x:c r="AO37" s="43"/>
      <x:c r="AP37" s="43"/>
      <x:c r="AQ37" s="43"/>
      <x:c r="AR37" s="43"/>
      <x:c r="AS37" s="43"/>
      <x:c r="AT37" s="43"/>
      <x:c r="AU37" s="43"/>
      <x:c r="AV37" s="43"/>
      <x:c r="AW37" s="43"/>
      <x:c r="AX37" s="43"/>
      <x:c r="AY37" s="43"/>
      <x:c r="AZ37" s="43"/>
      <x:c r="BA37" s="43"/>
      <x:c r="BB37" s="43"/>
      <x:c r="BC37" s="43"/>
      <x:c r="BD37" s="43"/>
      <x:c r="BE37" s="43"/>
      <x:c r="BF37" s="43"/>
      <x:c r="BG37" s="43"/>
      <x:c r="BH37" s="43"/>
      <x:c r="BI37" s="43"/>
      <x:c r="BJ37" s="43"/>
      <x:c r="BK37" s="43"/>
      <x:c r="BL37" s="43"/>
      <x:c r="BM37" s="43"/>
      <x:c r="BN37" s="43"/>
      <x:c r="BO37" s="43"/>
      <x:c r="BP37" s="43"/>
      <x:c r="BQ37" s="43"/>
      <x:c r="BR37" s="43"/>
      <x:c r="BS37" s="43"/>
      <x:c r="BT37" s="43"/>
      <x:c r="BU37" s="43"/>
      <x:c r="BV37" s="43"/>
      <x:c r="BW37" s="43"/>
      <x:c r="BX37" s="43"/>
      <x:c r="BY37" s="43"/>
      <x:c r="BZ37" s="43"/>
      <x:c r="CA37" s="43"/>
      <x:c r="CB37" s="43"/>
      <x:c r="CC37" s="43"/>
      <x:c r="CD37" s="43"/>
      <x:c r="CE37" s="43"/>
      <x:c r="CF37" s="43"/>
      <x:c r="CG37" s="43"/>
      <x:c r="CH37" s="43"/>
      <x:c r="CI37" s="43"/>
      <x:c r="CJ37" s="43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6" t="str">
        <x:v>O câmbio do M-2 anterior é referência histórica. Não foi copiado como previsão para 2027–2033.</x:v>
      </x:c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6" customHeight="1">
      <x:c r="A41" s="2"/>
      <x:c r="B41" s="2"/>
      <x:c r="C41" s="17" t="str">
        <x:v>Como preencher cada M-2</x:v>
      </x:c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9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 t="str">
        <x:v>1. Defina responsável, escopo, datas técnicas, entregas, evidências de aceite e riscos.</x:v>
      </x:c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2" customHeight="1">
      <x:c r="A44" s="2"/>
      <x:c r="B44" s="2"/>
      <x:c r="C44" s="2" t="str">
        <x:v>2. Marque Sim nas linhas de equipe e custos. Preencha moeda, quantidade, preço e datas de pagamento.</x:v>
      </x:c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2" t="str">
        <x:v>3. Equipe: FTE × salário mensal × (1 + encargos/benefícios). Use 0% explicitamente se não houver acréscimos.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22" customHeight="1">
      <x:c r="A46" s="2"/>
      <x:c r="B46" s="2"/>
      <x:c r="C46" s="2" t="str">
        <x:v>4. Cada linha distribui seu valor por meses inteiros. Divida contratos em linhas para parcelas ou reajustes diferentes.</x:v>
      </x:c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2" t="str">
        <x:v>5. Informe a reserva de contingência. Use 0% quando não houver reserva planejada.</x:v>
      </x:c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2" t="str">
        <x:v>6. Marque a captação como Planejada e informe cotas a colocar e recebimentos disponíveis em caixa, separadamente.</x:v>
      </x:c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2" t="str">
        <x:v>7. Em uma captação marcada Planejada, meses vazios significam sem movimento. Não planejada mantém resultados indisponíveis.</x:v>
      </x:c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2" t="str">
        <x:v>8. Custos compartilhados ficam em Custos comuns. Cada M-2 contém apenas custos exclusivos de sua subfase.</x:v>
      </x:c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2" t="str">
        <x:v>9. Na F1.1 e nos custos comuns, marque Arranque nas linhas do início mínimo. Elas já integram o programa.</x:v>
      </x:c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2" t="str">
        <x:v>10. CAPEX identifica aquisição/investimento e OPEX os demais desembolsos. A classificação contábil será validada depois.</x:v>
      </x:c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6" t="str">
        <x:v>Amarelo/azul: preencher. Preto: cálculo local. Verde: vínculo entre abas. n.a.: dado ainda indisponível.</x:v>
      </x:c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Ingresso PF/PJ e enquadramento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22" customHeight="1">
      <x:c r="A58" s="2"/>
      <x:c r="B58" s="2"/>
      <x:c r="C58" s="2" t="str">
        <x:v>Condições de ingresso PF/PJ</x:v>
      </x:c>
      <x:c r="D58" s="8" t="str">
        <x:v>A negociar</x:v>
      </x:c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2" customHeight="1">
      <x:c r="A59" s="2"/>
      <x:c r="B59" s="2"/>
      <x:c r="C59" s="2" t="str">
        <x:v>Condições de governança</x:v>
      </x:c>
      <x:c r="D59" s="8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2" customHeight="1">
      <x:c r="A60" s="2"/>
      <x:c r="B60" s="2"/>
      <x:c r="C60" s="2" t="str">
        <x:v>Teto por grupo e rodada (cotas)</x:v>
      </x:c>
      <x:c r="D60" s="122" t="n">
        <x:f>D9</x:f>
        <x:v>280000</x:v>
      </x:c>
      <x:c r="E60" s="2"/>
      <x:c r="F60" s="6" t="str">
        <x:v>Holdings, controladas, entidades estrangeiras e controlador efetivo vinculados ao mesmo controle somam o teto.</x:v>
      </x:c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2" customHeight="1">
      <x:c r="A61" s="2"/>
      <x:c r="B61" s="2"/>
      <x:c r="C61" s="2" t="str">
        <x:v>Alternativa sem a captação da rodada</x:v>
      </x:c>
      <x:c r="D61" s="8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2" customHeight="1">
      <x:c r="A62" s="2"/>
      <x:c r="B62" s="2"/>
      <x:c r="C62" s="2" t="str">
        <x:v>Instrumento e países da oferta</x:v>
      </x:c>
      <x:c r="D62" s="8" t="str">
        <x:v>A definir</x:v>
      </x:c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2" customHeight="1">
      <x:c r="A64" s="2"/>
      <x:c r="B64" s="2"/>
      <x:c r="C64" s="6" t="str">
        <x:v>Uma rodada aberta por vez. Validação cronológica de pedidos completos, chave de autorização e pagamento orientado. Sem reserva por categoria; a CPM ainda não está aberta.</x:v>
      </x:c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2" customHeight="1">
      <x:c r="A65" s="2"/>
      <x:c r="B65" s="2"/>
      <x:c r="C65" s="6" t="str">
        <x:v>O público, o emissor e o instrumento determinam o enquadramento da oferta. Teto em cotas não substitui limites legais em valor.</x:v>
      </x:c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2" customHeight="1">
      <x:c r="A66" s="2"/>
      <x:c r="B66" s="2"/>
      <x:c r="C66" s="2" t="str">
        <x:v>Fonte regulatória: Resolução CVM 160, art. 25, §1º. https://conteudo.cvm.gov.br/export/sites/cvm/legislacao/resolucoes/anexos/100/resol160consolid.pdf</x:v>
      </x:c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34" customHeight="1">
      <x:c r="A68" s="2"/>
      <x:c r="B68" s="2"/>
      <x:c r="C68" s="31" t="str">
        <x:v>Necessidade de caixa para a arrancada (USD)</x:v>
      </x:c>
      <x:c r="D68" s="31"/>
      <x:c r="E68" s="31"/>
      <x:c r="F68" s="31"/>
      <x:c r="G68" s="31"/>
      <x:c r="H68" s="31"/>
      <x:c r="I68" s="126" t="n">
        <x:v>39148550</x:v>
      </x:c>
      <x:c r="J68" s="126"/>
      <x:c r="K68" s="126"/>
      <x:c r="L68" s="126"/>
      <x:c r="M68" s="126"/>
      <x:c r="N68" s="126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44" customHeight="1">
      <x:c r="C69" s="128" t="str">
        <x:v>Período anterior à ativação das rodadas CPM. A distribuição por rubrica e mês será documentada no orçamento.</x:v>
      </x:c>
      <x:c r="D69" s="128"/>
      <x:c r="E69" s="128"/>
      <x:c r="F69" s="128"/>
      <x:c r="G69" s="128"/>
      <x:c r="H69" s="128"/>
      <x:c r="I69" s="128"/>
      <x:c r="J69" s="128"/>
      <x:c r="K69" s="128"/>
      <x:c r="L69" s="128"/>
      <x:c r="M69" s="128"/>
      <x:c r="N69" s="128"/>
    </x:row>
    <x:row r="71" ht="32" customHeight="1">
      <x:c r="C71" s="128" t="str"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71" s="128"/>
      <x:c r="E71" s="128"/>
      <x:c r="F71" s="128"/>
      <x:c r="G71" s="128"/>
      <x:c r="H71" s="128"/>
      <x:c r="I71" s="128"/>
      <x:c r="J71" s="128"/>
      <x:c r="K71" s="128"/>
      <x:c r="L71" s="128"/>
      <x:c r="M71" s="128"/>
      <x:c r="N71" s="128"/>
    </x:row>
    <x:row r="72" ht="32" customHeight="1">
      <x:c r="C72" s="128"/>
      <x:c r="D72" s="128"/>
      <x:c r="E72" s="128"/>
      <x:c r="F72" s="128"/>
      <x:c r="G72" s="128"/>
      <x:c r="H72" s="128"/>
      <x:c r="I72" s="128"/>
      <x:c r="J72" s="128"/>
      <x:c r="K72" s="128"/>
      <x:c r="L72" s="128"/>
      <x:c r="M72" s="128"/>
      <x:c r="N72" s="128"/>
    </x:row>
    <x:row r="73" ht="32" customHeight="1">
      <x:c r="C73" s="128"/>
      <x:c r="D73" s="128"/>
      <x:c r="E73" s="128"/>
      <x:c r="F73" s="128"/>
      <x:c r="G73" s="128"/>
      <x:c r="H73" s="128"/>
      <x:c r="I73" s="128"/>
      <x:c r="J73" s="128"/>
      <x:c r="K73" s="128"/>
      <x:c r="L73" s="128"/>
      <x:c r="M73" s="128"/>
      <x:c r="N73" s="128"/>
    </x:row>
  </x:sheetData>
  <x:mergeCells>
    <x:mergeCell ref="C68:H68"/>
    <x:mergeCell ref="I68:N68"/>
    <x:mergeCell ref="C69:N69"/>
    <x:mergeCell ref="C71:N73"/>
  </x:mergeCells>
  <x:dataValidations count="1">
    <x:dataValidation type="list" sqref="L20:L31">
      <x:formula1>"Varejo,Players"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F1.1 BACL®7G Origem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'Premissas'!C20</x:f>
        <x:v>F1.1</x:v>
      </x:c>
      <x:c r="E6" s="2"/>
      <x:c r="F6" s="2" t="str">
        <x:v>Rodada</x:v>
      </x:c>
      <x:c r="G6" s="2"/>
      <x:c r="H6" s="44" t="str">
        <x:f>'Premissas'!D20</x:f>
        <x:v>CPM-01</x:v>
      </x:c>
      <x:c r="I6" s="2"/>
      <x:c r="J6" s="2" t="str">
        <x:v>Grupo</x:v>
      </x:c>
      <x:c r="K6" s="2"/>
      <x:c r="L6" s="44" t="str">
        <x:f>'Premissas'!E20</x:f>
        <x:v>G12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'Premissas'!G20</x:f>
        <x:v>7000000</x:v>
      </x:c>
      <x:c r="E8" s="2"/>
      <x:c r="F8" s="2" t="str">
        <x:v>USD por cota</x:v>
      </x:c>
      <x:c r="G8" s="2"/>
      <x:c r="H8" s="46" t="n">
        <x:f>'Premissas'!H20</x:f>
        <x:v>159.79</x:v>
      </x:c>
      <x:c r="I8" s="2"/>
      <x:c r="J8" s="2" t="str">
        <x:v>Encerramento</x:v>
      </x:c>
      <x:c r="K8" s="2"/>
      <x:c r="L8" s="2"/>
      <x:c r="M8" s="47" t="n">
        <x:f>'Premissas'!I20</x:f>
        <x:v>46633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'Premissas'!J20</x:f>
        <x:v>1118530000</x:v>
      </x:c>
      <x:c r="E9" s="2"/>
      <x:c r="F9" s="2" t="str">
        <x:v>Público</x:v>
      </x:c>
      <x:c r="G9" s="2"/>
      <x:c r="H9" s="44" t="str">
        <x:f>'Premissas'!L20</x:f>
        <x:v>PF/PJ</x:v>
      </x:c>
      <x:c r="I9" s="2"/>
      <x:c r="J9" s="2" t="str">
        <x:v>Teto por rodada</x:v>
      </x:c>
      <x:c r="K9" s="2"/>
      <x:c r="L9" s="2"/>
      <x:c r="M9" s="45" t="n">
        <x:f>'Premissas'!M20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'Premissas'!K20</x:f>
        <x:v>Consolidação da Propriedade Intelectual, Patentes e Engenharia Digital e Estrutural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Arranque + reserva (USD)</x:v>
      </x:c>
      <x:c r="D25" s="81" t="str">
        <x:f>D120</x:f>
        <x:v>n.a.</x:v>
      </x:c>
      <x:c r="E25" s="2"/>
      <x:c r="F25" s="2" t="str">
        <x:v>Meta do arranque</x:v>
      </x:c>
      <x:c r="G25" s="2"/>
      <x:c r="H25" s="69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Documentação de propriedade intelectual e proteção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de engenharia digital e estrutural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Risco principal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 t="str">
        <x:v>Base do arranque (USD)</x:v>
      </x:c>
      <x:c r="D119" s="68" t="str">
        <x:f>IF(COUNT(E119:CJ119)=84,SUM(E119:CJ119),"n.a.")</x:f>
        <x:v>n.a.</x:v>
      </x:c>
      <x:c r="E119" s="72" t="str">
        <x:f>IF(COUNT(E129,E130)&lt;2,"n.a.",IF(E130=0,E129,IF(AND(ISNUMBER('Premissas'!E$37),'Premissas'!E$37&gt;0),E129+E130/'Premissas'!E$37,"n.a.")))</x:f>
        <x:v>n.a.</x:v>
      </x:c>
      <x:c r="F119" s="72" t="str">
        <x:f>IF(COUNT(F129,F130)&lt;2,"n.a.",IF(F130=0,F129,IF(AND(ISNUMBER('Premissas'!F$37),'Premissas'!F$37&gt;0),F129+F130/'Premissas'!F$37,"n.a.")))</x:f>
        <x:v>n.a.</x:v>
      </x:c>
      <x:c r="G119" s="72" t="str">
        <x:f>IF(COUNT(G129,G130)&lt;2,"n.a.",IF(G130=0,G129,IF(AND(ISNUMBER('Premissas'!G$37),'Premissas'!G$37&gt;0),G129+G130/'Premissas'!G$37,"n.a.")))</x:f>
        <x:v>n.a.</x:v>
      </x:c>
      <x:c r="H119" s="72" t="str">
        <x:f>IF(COUNT(H129,H130)&lt;2,"n.a.",IF(H130=0,H129,IF(AND(ISNUMBER('Premissas'!H$37),'Premissas'!H$37&gt;0),H129+H130/'Premissas'!H$37,"n.a.")))</x:f>
        <x:v>n.a.</x:v>
      </x:c>
      <x:c r="I119" s="72" t="str">
        <x:f>IF(COUNT(I129,I130)&lt;2,"n.a.",IF(I130=0,I129,IF(AND(ISNUMBER('Premissas'!I$37),'Premissas'!I$37&gt;0),I129+I130/'Premissas'!I$37,"n.a.")))</x:f>
        <x:v>n.a.</x:v>
      </x:c>
      <x:c r="J119" s="72" t="str">
        <x:f>IF(COUNT(J129,J130)&lt;2,"n.a.",IF(J130=0,J129,IF(AND(ISNUMBER('Premissas'!J$37),'Premissas'!J$37&gt;0),J129+J130/'Premissas'!J$37,"n.a.")))</x:f>
        <x:v>n.a.</x:v>
      </x:c>
      <x:c r="K119" s="72" t="str">
        <x:f>IF(COUNT(K129,K130)&lt;2,"n.a.",IF(K130=0,K129,IF(AND(ISNUMBER('Premissas'!K$37),'Premissas'!K$37&gt;0),K129+K130/'Premissas'!K$37,"n.a.")))</x:f>
        <x:v>n.a.</x:v>
      </x:c>
      <x:c r="L119" s="72" t="str">
        <x:f>IF(COUNT(L129,L130)&lt;2,"n.a.",IF(L130=0,L129,IF(AND(ISNUMBER('Premissas'!L$37),'Premissas'!L$37&gt;0),L129+L130/'Premissas'!L$37,"n.a.")))</x:f>
        <x:v>n.a.</x:v>
      </x:c>
      <x:c r="M119" s="72" t="str">
        <x:f>IF(COUNT(M129,M130)&lt;2,"n.a.",IF(M130=0,M129,IF(AND(ISNUMBER('Premissas'!M$37),'Premissas'!M$37&gt;0),M129+M130/'Premissas'!M$37,"n.a.")))</x:f>
        <x:v>n.a.</x:v>
      </x:c>
      <x:c r="N119" s="72" t="str">
        <x:f>IF(COUNT(N129,N130)&lt;2,"n.a.",IF(N130=0,N129,IF(AND(ISNUMBER('Premissas'!N$37),'Premissas'!N$37&gt;0),N129+N130/'Premissas'!N$37,"n.a.")))</x:f>
        <x:v>n.a.</x:v>
      </x:c>
      <x:c r="O119" s="72" t="str">
        <x:f>IF(COUNT(O129,O130)&lt;2,"n.a.",IF(O130=0,O129,IF(AND(ISNUMBER('Premissas'!O$37),'Premissas'!O$37&gt;0),O129+O130/'Premissas'!O$37,"n.a.")))</x:f>
        <x:v>n.a.</x:v>
      </x:c>
      <x:c r="P119" s="72" t="str">
        <x:f>IF(COUNT(P129,P130)&lt;2,"n.a.",IF(P130=0,P129,IF(AND(ISNUMBER('Premissas'!P$37),'Premissas'!P$37&gt;0),P129+P130/'Premissas'!P$37,"n.a.")))</x:f>
        <x:v>n.a.</x:v>
      </x:c>
      <x:c r="Q119" s="72" t="str">
        <x:f>IF(COUNT(Q129,Q130)&lt;2,"n.a.",IF(Q130=0,Q129,IF(AND(ISNUMBER('Premissas'!Q$37),'Premissas'!Q$37&gt;0),Q129+Q130/'Premissas'!Q$37,"n.a.")))</x:f>
        <x:v>n.a.</x:v>
      </x:c>
      <x:c r="R119" s="72" t="str">
        <x:f>IF(COUNT(R129,R130)&lt;2,"n.a.",IF(R130=0,R129,IF(AND(ISNUMBER('Premissas'!R$37),'Premissas'!R$37&gt;0),R129+R130/'Premissas'!R$37,"n.a.")))</x:f>
        <x:v>n.a.</x:v>
      </x:c>
      <x:c r="S119" s="72" t="str">
        <x:f>IF(COUNT(S129,S130)&lt;2,"n.a.",IF(S130=0,S129,IF(AND(ISNUMBER('Premissas'!S$37),'Premissas'!S$37&gt;0),S129+S130/'Premissas'!S$37,"n.a.")))</x:f>
        <x:v>n.a.</x:v>
      </x:c>
      <x:c r="T119" s="72" t="str">
        <x:f>IF(COUNT(T129,T130)&lt;2,"n.a.",IF(T130=0,T129,IF(AND(ISNUMBER('Premissas'!T$37),'Premissas'!T$37&gt;0),T129+T130/'Premissas'!T$37,"n.a.")))</x:f>
        <x:v>n.a.</x:v>
      </x:c>
      <x:c r="U119" s="72" t="str">
        <x:f>IF(COUNT(U129,U130)&lt;2,"n.a.",IF(U130=0,U129,IF(AND(ISNUMBER('Premissas'!U$37),'Premissas'!U$37&gt;0),U129+U130/'Premissas'!U$37,"n.a.")))</x:f>
        <x:v>n.a.</x:v>
      </x:c>
      <x:c r="V119" s="72" t="str">
        <x:f>IF(COUNT(V129,V130)&lt;2,"n.a.",IF(V130=0,V129,IF(AND(ISNUMBER('Premissas'!V$37),'Premissas'!V$37&gt;0),V129+V130/'Premissas'!V$37,"n.a.")))</x:f>
        <x:v>n.a.</x:v>
      </x:c>
      <x:c r="W119" s="72" t="str">
        <x:f>IF(COUNT(W129,W130)&lt;2,"n.a.",IF(W130=0,W129,IF(AND(ISNUMBER('Premissas'!W$37),'Premissas'!W$37&gt;0),W129+W130/'Premissas'!W$37,"n.a.")))</x:f>
        <x:v>n.a.</x:v>
      </x:c>
      <x:c r="X119" s="72" t="str">
        <x:f>IF(COUNT(X129,X130)&lt;2,"n.a.",IF(X130=0,X129,IF(AND(ISNUMBER('Premissas'!X$37),'Premissas'!X$37&gt;0),X129+X130/'Premissas'!X$37,"n.a.")))</x:f>
        <x:v>n.a.</x:v>
      </x:c>
      <x:c r="Y119" s="72" t="str">
        <x:f>IF(COUNT(Y129,Y130)&lt;2,"n.a.",IF(Y130=0,Y129,IF(AND(ISNUMBER('Premissas'!Y$37),'Premissas'!Y$37&gt;0),Y129+Y130/'Premissas'!Y$37,"n.a.")))</x:f>
        <x:v>n.a.</x:v>
      </x:c>
      <x:c r="Z119" s="72" t="str">
        <x:f>IF(COUNT(Z129,Z130)&lt;2,"n.a.",IF(Z130=0,Z129,IF(AND(ISNUMBER('Premissas'!Z$37),'Premissas'!Z$37&gt;0),Z129+Z130/'Premissas'!Z$37,"n.a.")))</x:f>
        <x:v>n.a.</x:v>
      </x:c>
      <x:c r="AA119" s="72" t="str">
        <x:f>IF(COUNT(AA129,AA130)&lt;2,"n.a.",IF(AA130=0,AA129,IF(AND(ISNUMBER('Premissas'!AA$37),'Premissas'!AA$37&gt;0),AA129+AA130/'Premissas'!AA$37,"n.a.")))</x:f>
        <x:v>n.a.</x:v>
      </x:c>
      <x:c r="AB119" s="72" t="str">
        <x:f>IF(COUNT(AB129,AB130)&lt;2,"n.a.",IF(AB130=0,AB129,IF(AND(ISNUMBER('Premissas'!AB$37),'Premissas'!AB$37&gt;0),AB129+AB130/'Premissas'!AB$37,"n.a.")))</x:f>
        <x:v>n.a.</x:v>
      </x:c>
      <x:c r="AC119" s="72" t="str">
        <x:f>IF(COUNT(AC129,AC130)&lt;2,"n.a.",IF(AC130=0,AC129,IF(AND(ISNUMBER('Premissas'!AC$37),'Premissas'!AC$37&gt;0),AC129+AC130/'Premissas'!AC$37,"n.a.")))</x:f>
        <x:v>n.a.</x:v>
      </x:c>
      <x:c r="AD119" s="72" t="str">
        <x:f>IF(COUNT(AD129,AD130)&lt;2,"n.a.",IF(AD130=0,AD129,IF(AND(ISNUMBER('Premissas'!AD$37),'Premissas'!AD$37&gt;0),AD129+AD130/'Premissas'!AD$37,"n.a.")))</x:f>
        <x:v>n.a.</x:v>
      </x:c>
      <x:c r="AE119" s="72" t="str">
        <x:f>IF(COUNT(AE129,AE130)&lt;2,"n.a.",IF(AE130=0,AE129,IF(AND(ISNUMBER('Premissas'!AE$37),'Premissas'!AE$37&gt;0),AE129+AE130/'Premissas'!AE$37,"n.a.")))</x:f>
        <x:v>n.a.</x:v>
      </x:c>
      <x:c r="AF119" s="72" t="str">
        <x:f>IF(COUNT(AF129,AF130)&lt;2,"n.a.",IF(AF130=0,AF129,IF(AND(ISNUMBER('Premissas'!AF$37),'Premissas'!AF$37&gt;0),AF129+AF130/'Premissas'!AF$37,"n.a.")))</x:f>
        <x:v>n.a.</x:v>
      </x:c>
      <x:c r="AG119" s="72" t="str">
        <x:f>IF(COUNT(AG129,AG130)&lt;2,"n.a.",IF(AG130=0,AG129,IF(AND(ISNUMBER('Premissas'!AG$37),'Premissas'!AG$37&gt;0),AG129+AG130/'Premissas'!AG$37,"n.a.")))</x:f>
        <x:v>n.a.</x:v>
      </x:c>
      <x:c r="AH119" s="72" t="str">
        <x:f>IF(COUNT(AH129,AH130)&lt;2,"n.a.",IF(AH130=0,AH129,IF(AND(ISNUMBER('Premissas'!AH$37),'Premissas'!AH$37&gt;0),AH129+AH130/'Premissas'!AH$37,"n.a.")))</x:f>
        <x:v>n.a.</x:v>
      </x:c>
      <x:c r="AI119" s="72" t="str">
        <x:f>IF(COUNT(AI129,AI130)&lt;2,"n.a.",IF(AI130=0,AI129,IF(AND(ISNUMBER('Premissas'!AI$37),'Premissas'!AI$37&gt;0),AI129+AI130/'Premissas'!AI$37,"n.a.")))</x:f>
        <x:v>n.a.</x:v>
      </x:c>
      <x:c r="AJ119" s="72" t="str">
        <x:f>IF(COUNT(AJ129,AJ130)&lt;2,"n.a.",IF(AJ130=0,AJ129,IF(AND(ISNUMBER('Premissas'!AJ$37),'Premissas'!AJ$37&gt;0),AJ129+AJ130/'Premissas'!AJ$37,"n.a.")))</x:f>
        <x:v>n.a.</x:v>
      </x:c>
      <x:c r="AK119" s="72" t="str">
        <x:f>IF(COUNT(AK129,AK130)&lt;2,"n.a.",IF(AK130=0,AK129,IF(AND(ISNUMBER('Premissas'!AK$37),'Premissas'!AK$37&gt;0),AK129+AK130/'Premissas'!AK$37,"n.a.")))</x:f>
        <x:v>n.a.</x:v>
      </x:c>
      <x:c r="AL119" s="72" t="str">
        <x:f>IF(COUNT(AL129,AL130)&lt;2,"n.a.",IF(AL130=0,AL129,IF(AND(ISNUMBER('Premissas'!AL$37),'Premissas'!AL$37&gt;0),AL129+AL130/'Premissas'!AL$37,"n.a.")))</x:f>
        <x:v>n.a.</x:v>
      </x:c>
      <x:c r="AM119" s="72" t="str">
        <x:f>IF(COUNT(AM129,AM130)&lt;2,"n.a.",IF(AM130=0,AM129,IF(AND(ISNUMBER('Premissas'!AM$37),'Premissas'!AM$37&gt;0),AM129+AM130/'Premissas'!AM$37,"n.a.")))</x:f>
        <x:v>n.a.</x:v>
      </x:c>
      <x:c r="AN119" s="72" t="str">
        <x:f>IF(COUNT(AN129,AN130)&lt;2,"n.a.",IF(AN130=0,AN129,IF(AND(ISNUMBER('Premissas'!AN$37),'Premissas'!AN$37&gt;0),AN129+AN130/'Premissas'!AN$37,"n.a.")))</x:f>
        <x:v>n.a.</x:v>
      </x:c>
      <x:c r="AO119" s="72" t="str">
        <x:f>IF(COUNT(AO129,AO130)&lt;2,"n.a.",IF(AO130=0,AO129,IF(AND(ISNUMBER('Premissas'!AO$37),'Premissas'!AO$37&gt;0),AO129+AO130/'Premissas'!AO$37,"n.a.")))</x:f>
        <x:v>n.a.</x:v>
      </x:c>
      <x:c r="AP119" s="72" t="str">
        <x:f>IF(COUNT(AP129,AP130)&lt;2,"n.a.",IF(AP130=0,AP129,IF(AND(ISNUMBER('Premissas'!AP$37),'Premissas'!AP$37&gt;0),AP129+AP130/'Premissas'!AP$37,"n.a.")))</x:f>
        <x:v>n.a.</x:v>
      </x:c>
      <x:c r="AQ119" s="72" t="str">
        <x:f>IF(COUNT(AQ129,AQ130)&lt;2,"n.a.",IF(AQ130=0,AQ129,IF(AND(ISNUMBER('Premissas'!AQ$37),'Premissas'!AQ$37&gt;0),AQ129+AQ130/'Premissas'!AQ$37,"n.a.")))</x:f>
        <x:v>n.a.</x:v>
      </x:c>
      <x:c r="AR119" s="72" t="str">
        <x:f>IF(COUNT(AR129,AR130)&lt;2,"n.a.",IF(AR130=0,AR129,IF(AND(ISNUMBER('Premissas'!AR$37),'Premissas'!AR$37&gt;0),AR129+AR130/'Premissas'!AR$37,"n.a.")))</x:f>
        <x:v>n.a.</x:v>
      </x:c>
      <x:c r="AS119" s="72" t="str">
        <x:f>IF(COUNT(AS129,AS130)&lt;2,"n.a.",IF(AS130=0,AS129,IF(AND(ISNUMBER('Premissas'!AS$37),'Premissas'!AS$37&gt;0),AS129+AS130/'Premissas'!AS$37,"n.a.")))</x:f>
        <x:v>n.a.</x:v>
      </x:c>
      <x:c r="AT119" s="72" t="str">
        <x:f>IF(COUNT(AT129,AT130)&lt;2,"n.a.",IF(AT130=0,AT129,IF(AND(ISNUMBER('Premissas'!AT$37),'Premissas'!AT$37&gt;0),AT129+AT130/'Premissas'!AT$37,"n.a.")))</x:f>
        <x:v>n.a.</x:v>
      </x:c>
      <x:c r="AU119" s="72" t="str">
        <x:f>IF(COUNT(AU129,AU130)&lt;2,"n.a.",IF(AU130=0,AU129,IF(AND(ISNUMBER('Premissas'!AU$37),'Premissas'!AU$37&gt;0),AU129+AU130/'Premissas'!AU$37,"n.a.")))</x:f>
        <x:v>n.a.</x:v>
      </x:c>
      <x:c r="AV119" s="72" t="str">
        <x:f>IF(COUNT(AV129,AV130)&lt;2,"n.a.",IF(AV130=0,AV129,IF(AND(ISNUMBER('Premissas'!AV$37),'Premissas'!AV$37&gt;0),AV129+AV130/'Premissas'!AV$37,"n.a.")))</x:f>
        <x:v>n.a.</x:v>
      </x:c>
      <x:c r="AW119" s="72" t="str">
        <x:f>IF(COUNT(AW129,AW130)&lt;2,"n.a.",IF(AW130=0,AW129,IF(AND(ISNUMBER('Premissas'!AW$37),'Premissas'!AW$37&gt;0),AW129+AW130/'Premissas'!AW$37,"n.a.")))</x:f>
        <x:v>n.a.</x:v>
      </x:c>
      <x:c r="AX119" s="72" t="str">
        <x:f>IF(COUNT(AX129,AX130)&lt;2,"n.a.",IF(AX130=0,AX129,IF(AND(ISNUMBER('Premissas'!AX$37),'Premissas'!AX$37&gt;0),AX129+AX130/'Premissas'!AX$37,"n.a.")))</x:f>
        <x:v>n.a.</x:v>
      </x:c>
      <x:c r="AY119" s="72" t="str">
        <x:f>IF(COUNT(AY129,AY130)&lt;2,"n.a.",IF(AY130=0,AY129,IF(AND(ISNUMBER('Premissas'!AY$37),'Premissas'!AY$37&gt;0),AY129+AY130/'Premissas'!AY$37,"n.a.")))</x:f>
        <x:v>n.a.</x:v>
      </x:c>
      <x:c r="AZ119" s="72" t="str">
        <x:f>IF(COUNT(AZ129,AZ130)&lt;2,"n.a.",IF(AZ130=0,AZ129,IF(AND(ISNUMBER('Premissas'!AZ$37),'Premissas'!AZ$37&gt;0),AZ129+AZ130/'Premissas'!AZ$37,"n.a.")))</x:f>
        <x:v>n.a.</x:v>
      </x:c>
      <x:c r="BA119" s="72" t="str">
        <x:f>IF(COUNT(BA129,BA130)&lt;2,"n.a.",IF(BA130=0,BA129,IF(AND(ISNUMBER('Premissas'!BA$37),'Premissas'!BA$37&gt;0),BA129+BA130/'Premissas'!BA$37,"n.a.")))</x:f>
        <x:v>n.a.</x:v>
      </x:c>
      <x:c r="BB119" s="72" t="str">
        <x:f>IF(COUNT(BB129,BB130)&lt;2,"n.a.",IF(BB130=0,BB129,IF(AND(ISNUMBER('Premissas'!BB$37),'Premissas'!BB$37&gt;0),BB129+BB130/'Premissas'!BB$37,"n.a.")))</x:f>
        <x:v>n.a.</x:v>
      </x:c>
      <x:c r="BC119" s="72" t="str">
        <x:f>IF(COUNT(BC129,BC130)&lt;2,"n.a.",IF(BC130=0,BC129,IF(AND(ISNUMBER('Premissas'!BC$37),'Premissas'!BC$37&gt;0),BC129+BC130/'Premissas'!BC$37,"n.a.")))</x:f>
        <x:v>n.a.</x:v>
      </x:c>
      <x:c r="BD119" s="72" t="str">
        <x:f>IF(COUNT(BD129,BD130)&lt;2,"n.a.",IF(BD130=0,BD129,IF(AND(ISNUMBER('Premissas'!BD$37),'Premissas'!BD$37&gt;0),BD129+BD130/'Premissas'!BD$37,"n.a.")))</x:f>
        <x:v>n.a.</x:v>
      </x:c>
      <x:c r="BE119" s="72" t="str">
        <x:f>IF(COUNT(BE129,BE130)&lt;2,"n.a.",IF(BE130=0,BE129,IF(AND(ISNUMBER('Premissas'!BE$37),'Premissas'!BE$37&gt;0),BE129+BE130/'Premissas'!BE$37,"n.a.")))</x:f>
        <x:v>n.a.</x:v>
      </x:c>
      <x:c r="BF119" s="72" t="str">
        <x:f>IF(COUNT(BF129,BF130)&lt;2,"n.a.",IF(BF130=0,BF129,IF(AND(ISNUMBER('Premissas'!BF$37),'Premissas'!BF$37&gt;0),BF129+BF130/'Premissas'!BF$37,"n.a.")))</x:f>
        <x:v>n.a.</x:v>
      </x:c>
      <x:c r="BG119" s="72" t="str">
        <x:f>IF(COUNT(BG129,BG130)&lt;2,"n.a.",IF(BG130=0,BG129,IF(AND(ISNUMBER('Premissas'!BG$37),'Premissas'!BG$37&gt;0),BG129+BG130/'Premissas'!BG$37,"n.a.")))</x:f>
        <x:v>n.a.</x:v>
      </x:c>
      <x:c r="BH119" s="72" t="str">
        <x:f>IF(COUNT(BH129,BH130)&lt;2,"n.a.",IF(BH130=0,BH129,IF(AND(ISNUMBER('Premissas'!BH$37),'Premissas'!BH$37&gt;0),BH129+BH130/'Premissas'!BH$37,"n.a.")))</x:f>
        <x:v>n.a.</x:v>
      </x:c>
      <x:c r="BI119" s="72" t="str">
        <x:f>IF(COUNT(BI129,BI130)&lt;2,"n.a.",IF(BI130=0,BI129,IF(AND(ISNUMBER('Premissas'!BI$37),'Premissas'!BI$37&gt;0),BI129+BI130/'Premissas'!BI$37,"n.a.")))</x:f>
        <x:v>n.a.</x:v>
      </x:c>
      <x:c r="BJ119" s="72" t="str">
        <x:f>IF(COUNT(BJ129,BJ130)&lt;2,"n.a.",IF(BJ130=0,BJ129,IF(AND(ISNUMBER('Premissas'!BJ$37),'Premissas'!BJ$37&gt;0),BJ129+BJ130/'Premissas'!BJ$37,"n.a.")))</x:f>
        <x:v>n.a.</x:v>
      </x:c>
      <x:c r="BK119" s="72" t="str">
        <x:f>IF(COUNT(BK129,BK130)&lt;2,"n.a.",IF(BK130=0,BK129,IF(AND(ISNUMBER('Premissas'!BK$37),'Premissas'!BK$37&gt;0),BK129+BK130/'Premissas'!BK$37,"n.a.")))</x:f>
        <x:v>n.a.</x:v>
      </x:c>
      <x:c r="BL119" s="72" t="str">
        <x:f>IF(COUNT(BL129,BL130)&lt;2,"n.a.",IF(BL130=0,BL129,IF(AND(ISNUMBER('Premissas'!BL$37),'Premissas'!BL$37&gt;0),BL129+BL130/'Premissas'!BL$37,"n.a.")))</x:f>
        <x:v>n.a.</x:v>
      </x:c>
      <x:c r="BM119" s="72" t="str">
        <x:f>IF(COUNT(BM129,BM130)&lt;2,"n.a.",IF(BM130=0,BM129,IF(AND(ISNUMBER('Premissas'!BM$37),'Premissas'!BM$37&gt;0),BM129+BM130/'Premissas'!BM$37,"n.a.")))</x:f>
        <x:v>n.a.</x:v>
      </x:c>
      <x:c r="BN119" s="72" t="str">
        <x:f>IF(COUNT(BN129,BN130)&lt;2,"n.a.",IF(BN130=0,BN129,IF(AND(ISNUMBER('Premissas'!BN$37),'Premissas'!BN$37&gt;0),BN129+BN130/'Premissas'!BN$37,"n.a.")))</x:f>
        <x:v>n.a.</x:v>
      </x:c>
      <x:c r="BO119" s="72" t="str">
        <x:f>IF(COUNT(BO129,BO130)&lt;2,"n.a.",IF(BO130=0,BO129,IF(AND(ISNUMBER('Premissas'!BO$37),'Premissas'!BO$37&gt;0),BO129+BO130/'Premissas'!BO$37,"n.a.")))</x:f>
        <x:v>n.a.</x:v>
      </x:c>
      <x:c r="BP119" s="72" t="str">
        <x:f>IF(COUNT(BP129,BP130)&lt;2,"n.a.",IF(BP130=0,BP129,IF(AND(ISNUMBER('Premissas'!BP$37),'Premissas'!BP$37&gt;0),BP129+BP130/'Premissas'!BP$37,"n.a.")))</x:f>
        <x:v>n.a.</x:v>
      </x:c>
      <x:c r="BQ119" s="72" t="str">
        <x:f>IF(COUNT(BQ129,BQ130)&lt;2,"n.a.",IF(BQ130=0,BQ129,IF(AND(ISNUMBER('Premissas'!BQ$37),'Premissas'!BQ$37&gt;0),BQ129+BQ130/'Premissas'!BQ$37,"n.a.")))</x:f>
        <x:v>n.a.</x:v>
      </x:c>
      <x:c r="BR119" s="72" t="str">
        <x:f>IF(COUNT(BR129,BR130)&lt;2,"n.a.",IF(BR130=0,BR129,IF(AND(ISNUMBER('Premissas'!BR$37),'Premissas'!BR$37&gt;0),BR129+BR130/'Premissas'!BR$37,"n.a.")))</x:f>
        <x:v>n.a.</x:v>
      </x:c>
      <x:c r="BS119" s="72" t="str">
        <x:f>IF(COUNT(BS129,BS130)&lt;2,"n.a.",IF(BS130=0,BS129,IF(AND(ISNUMBER('Premissas'!BS$37),'Premissas'!BS$37&gt;0),BS129+BS130/'Premissas'!BS$37,"n.a.")))</x:f>
        <x:v>n.a.</x:v>
      </x:c>
      <x:c r="BT119" s="72" t="str">
        <x:f>IF(COUNT(BT129,BT130)&lt;2,"n.a.",IF(BT130=0,BT129,IF(AND(ISNUMBER('Premissas'!BT$37),'Premissas'!BT$37&gt;0),BT129+BT130/'Premissas'!BT$37,"n.a.")))</x:f>
        <x:v>n.a.</x:v>
      </x:c>
      <x:c r="BU119" s="72" t="str">
        <x:f>IF(COUNT(BU129,BU130)&lt;2,"n.a.",IF(BU130=0,BU129,IF(AND(ISNUMBER('Premissas'!BU$37),'Premissas'!BU$37&gt;0),BU129+BU130/'Premissas'!BU$37,"n.a.")))</x:f>
        <x:v>n.a.</x:v>
      </x:c>
      <x:c r="BV119" s="72" t="str">
        <x:f>IF(COUNT(BV129,BV130)&lt;2,"n.a.",IF(BV130=0,BV129,IF(AND(ISNUMBER('Premissas'!BV$37),'Premissas'!BV$37&gt;0),BV129+BV130/'Premissas'!BV$37,"n.a.")))</x:f>
        <x:v>n.a.</x:v>
      </x:c>
      <x:c r="BW119" s="72" t="str">
        <x:f>IF(COUNT(BW129,BW130)&lt;2,"n.a.",IF(BW130=0,BW129,IF(AND(ISNUMBER('Premissas'!BW$37),'Premissas'!BW$37&gt;0),BW129+BW130/'Premissas'!BW$37,"n.a.")))</x:f>
        <x:v>n.a.</x:v>
      </x:c>
      <x:c r="BX119" s="72" t="str">
        <x:f>IF(COUNT(BX129,BX130)&lt;2,"n.a.",IF(BX130=0,BX129,IF(AND(ISNUMBER('Premissas'!BX$37),'Premissas'!BX$37&gt;0),BX129+BX130/'Premissas'!BX$37,"n.a.")))</x:f>
        <x:v>n.a.</x:v>
      </x:c>
      <x:c r="BY119" s="72" t="str">
        <x:f>IF(COUNT(BY129,BY130)&lt;2,"n.a.",IF(BY130=0,BY129,IF(AND(ISNUMBER('Premissas'!BY$37),'Premissas'!BY$37&gt;0),BY129+BY130/'Premissas'!BY$37,"n.a.")))</x:f>
        <x:v>n.a.</x:v>
      </x:c>
      <x:c r="BZ119" s="72" t="str">
        <x:f>IF(COUNT(BZ129,BZ130)&lt;2,"n.a.",IF(BZ130=0,BZ129,IF(AND(ISNUMBER('Premissas'!BZ$37),'Premissas'!BZ$37&gt;0),BZ129+BZ130/'Premissas'!BZ$37,"n.a.")))</x:f>
        <x:v>n.a.</x:v>
      </x:c>
      <x:c r="CA119" s="72" t="str">
        <x:f>IF(COUNT(CA129,CA130)&lt;2,"n.a.",IF(CA130=0,CA129,IF(AND(ISNUMBER('Premissas'!CA$37),'Premissas'!CA$37&gt;0),CA129+CA130/'Premissas'!CA$37,"n.a.")))</x:f>
        <x:v>n.a.</x:v>
      </x:c>
      <x:c r="CB119" s="72" t="str">
        <x:f>IF(COUNT(CB129,CB130)&lt;2,"n.a.",IF(CB130=0,CB129,IF(AND(ISNUMBER('Premissas'!CB$37),'Premissas'!CB$37&gt;0),CB129+CB130/'Premissas'!CB$37,"n.a.")))</x:f>
        <x:v>n.a.</x:v>
      </x:c>
      <x:c r="CC119" s="72" t="str">
        <x:f>IF(COUNT(CC129,CC130)&lt;2,"n.a.",IF(CC130=0,CC129,IF(AND(ISNUMBER('Premissas'!CC$37),'Premissas'!CC$37&gt;0),CC129+CC130/'Premissas'!CC$37,"n.a.")))</x:f>
        <x:v>n.a.</x:v>
      </x:c>
      <x:c r="CD119" s="72" t="str">
        <x:f>IF(COUNT(CD129,CD130)&lt;2,"n.a.",IF(CD130=0,CD129,IF(AND(ISNUMBER('Premissas'!CD$37),'Premissas'!CD$37&gt;0),CD129+CD130/'Premissas'!CD$37,"n.a.")))</x:f>
        <x:v>n.a.</x:v>
      </x:c>
      <x:c r="CE119" s="72" t="str">
        <x:f>IF(COUNT(CE129,CE130)&lt;2,"n.a.",IF(CE130=0,CE129,IF(AND(ISNUMBER('Premissas'!CE$37),'Premissas'!CE$37&gt;0),CE129+CE130/'Premissas'!CE$37,"n.a.")))</x:f>
        <x:v>n.a.</x:v>
      </x:c>
      <x:c r="CF119" s="72" t="str">
        <x:f>IF(COUNT(CF129,CF130)&lt;2,"n.a.",IF(CF130=0,CF129,IF(AND(ISNUMBER('Premissas'!CF$37),'Premissas'!CF$37&gt;0),CF129+CF130/'Premissas'!CF$37,"n.a.")))</x:f>
        <x:v>n.a.</x:v>
      </x:c>
      <x:c r="CG119" s="72" t="str">
        <x:f>IF(COUNT(CG129,CG130)&lt;2,"n.a.",IF(CG130=0,CG129,IF(AND(ISNUMBER('Premissas'!CG$37),'Premissas'!CG$37&gt;0),CG129+CG130/'Premissas'!CG$37,"n.a.")))</x:f>
        <x:v>n.a.</x:v>
      </x:c>
      <x:c r="CH119" s="72" t="str">
        <x:f>IF(COUNT(CH129,CH130)&lt;2,"n.a.",IF(CH130=0,CH129,IF(AND(ISNUMBER('Premissas'!CH$37),'Premissas'!CH$37&gt;0),CH129+CH130/'Premissas'!CH$37,"n.a.")))</x:f>
        <x:v>n.a.</x:v>
      </x:c>
      <x:c r="CI119" s="72" t="str">
        <x:f>IF(COUNT(CI129,CI130)&lt;2,"n.a.",IF(CI130=0,CI129,IF(AND(ISNUMBER('Premissas'!CI$37),'Premissas'!CI$37&gt;0),CI129+CI130/'Premissas'!CI$37,"n.a.")))</x:f>
        <x:v>n.a.</x:v>
      </x:c>
      <x:c r="CJ119" s="72" t="str">
        <x:f>IF(COUNT(CJ129,CJ130)&lt;2,"n.a.",IF(CJ130=0,CJ129,IF(AND(ISNUMBER('Premissas'!CJ$37),'Premissas'!CJ$37&gt;0),CJ129+CJ130/'Premissas'!CJ$37,"n.a.")))</x:f>
        <x:v>n.a.</x:v>
      </x:c>
    </x:row>
    <x:row r="120" ht="25" customHeight="1">
      <x:c r="A120" s="2"/>
      <x:c r="B120" s="2"/>
      <x:c r="C120" s="64" t="str">
        <x:v>Arranque com reserva (USD)</x:v>
      </x:c>
      <x:c r="D120" s="71" t="str">
        <x:f>IF(COUNT(E120:CJ120)=84,SUM(E120:CJ120),"n.a.")</x:f>
        <x:v>n.a.</x:v>
      </x:c>
      <x:c r="E120" s="71" t="str">
        <x:f>IF(AND(ISNUMBER(E119),ISNUMBER($D$101),$D$101&gt;=0),E119*(1+$D$101),"n.a.")</x:f>
        <x:v>n.a.</x:v>
      </x:c>
      <x:c r="F120" s="71" t="str">
        <x:f>IF(AND(ISNUMBER(F119),ISNUMBER($D$101),$D$101&gt;=0),F119*(1+$D$101),"n.a.")</x:f>
        <x:v>n.a.</x:v>
      </x:c>
      <x:c r="G120" s="71" t="str">
        <x:f>IF(AND(ISNUMBER(G119),ISNUMBER($D$101),$D$101&gt;=0),G119*(1+$D$101),"n.a.")</x:f>
        <x:v>n.a.</x:v>
      </x:c>
      <x:c r="H120" s="71" t="str">
        <x:f>IF(AND(ISNUMBER(H119),ISNUMBER($D$101),$D$101&gt;=0),H119*(1+$D$101),"n.a.")</x:f>
        <x:v>n.a.</x:v>
      </x:c>
      <x:c r="I120" s="71" t="str">
        <x:f>IF(AND(ISNUMBER(I119),ISNUMBER($D$101),$D$101&gt;=0),I119*(1+$D$101),"n.a.")</x:f>
        <x:v>n.a.</x:v>
      </x:c>
      <x:c r="J120" s="71" t="str">
        <x:f>IF(AND(ISNUMBER(J119),ISNUMBER($D$101),$D$101&gt;=0),J119*(1+$D$101),"n.a.")</x:f>
        <x:v>n.a.</x:v>
      </x:c>
      <x:c r="K120" s="71" t="str">
        <x:f>IF(AND(ISNUMBER(K119),ISNUMBER($D$101),$D$101&gt;=0),K119*(1+$D$101),"n.a.")</x:f>
        <x:v>n.a.</x:v>
      </x:c>
      <x:c r="L120" s="71" t="str">
        <x:f>IF(AND(ISNUMBER(L119),ISNUMBER($D$101),$D$101&gt;=0),L119*(1+$D$101),"n.a.")</x:f>
        <x:v>n.a.</x:v>
      </x:c>
      <x:c r="M120" s="71" t="str">
        <x:f>IF(AND(ISNUMBER(M119),ISNUMBER($D$101),$D$101&gt;=0),M119*(1+$D$101),"n.a.")</x:f>
        <x:v>n.a.</x:v>
      </x:c>
      <x:c r="N120" s="71" t="str">
        <x:f>IF(AND(ISNUMBER(N119),ISNUMBER($D$101),$D$101&gt;=0),N119*(1+$D$101),"n.a.")</x:f>
        <x:v>n.a.</x:v>
      </x:c>
      <x:c r="O120" s="71" t="str">
        <x:f>IF(AND(ISNUMBER(O119),ISNUMBER($D$101),$D$101&gt;=0),O119*(1+$D$101),"n.a.")</x:f>
        <x:v>n.a.</x:v>
      </x:c>
      <x:c r="P120" s="71" t="str">
        <x:f>IF(AND(ISNUMBER(P119),ISNUMBER($D$101),$D$101&gt;=0),P119*(1+$D$101),"n.a.")</x:f>
        <x:v>n.a.</x:v>
      </x:c>
      <x:c r="Q120" s="71" t="str">
        <x:f>IF(AND(ISNUMBER(Q119),ISNUMBER($D$101),$D$101&gt;=0),Q119*(1+$D$101),"n.a.")</x:f>
        <x:v>n.a.</x:v>
      </x:c>
      <x:c r="R120" s="71" t="str">
        <x:f>IF(AND(ISNUMBER(R119),ISNUMBER($D$101),$D$101&gt;=0),R119*(1+$D$101),"n.a.")</x:f>
        <x:v>n.a.</x:v>
      </x:c>
      <x:c r="S120" s="71" t="str">
        <x:f>IF(AND(ISNUMBER(S119),ISNUMBER($D$101),$D$101&gt;=0),S119*(1+$D$101),"n.a.")</x:f>
        <x:v>n.a.</x:v>
      </x:c>
      <x:c r="T120" s="71" t="str">
        <x:f>IF(AND(ISNUMBER(T119),ISNUMBER($D$101),$D$101&gt;=0),T119*(1+$D$101),"n.a.")</x:f>
        <x:v>n.a.</x:v>
      </x:c>
      <x:c r="U120" s="71" t="str">
        <x:f>IF(AND(ISNUMBER(U119),ISNUMBER($D$101),$D$101&gt;=0),U119*(1+$D$101),"n.a.")</x:f>
        <x:v>n.a.</x:v>
      </x:c>
      <x:c r="V120" s="71" t="str">
        <x:f>IF(AND(ISNUMBER(V119),ISNUMBER($D$101),$D$101&gt;=0),V119*(1+$D$101),"n.a.")</x:f>
        <x:v>n.a.</x:v>
      </x:c>
      <x:c r="W120" s="71" t="str">
        <x:f>IF(AND(ISNUMBER(W119),ISNUMBER($D$101),$D$101&gt;=0),W119*(1+$D$101),"n.a.")</x:f>
        <x:v>n.a.</x:v>
      </x:c>
      <x:c r="X120" s="71" t="str">
        <x:f>IF(AND(ISNUMBER(X119),ISNUMBER($D$101),$D$101&gt;=0),X119*(1+$D$101),"n.a.")</x:f>
        <x:v>n.a.</x:v>
      </x:c>
      <x:c r="Y120" s="71" t="str">
        <x:f>IF(AND(ISNUMBER(Y119),ISNUMBER($D$101),$D$101&gt;=0),Y119*(1+$D$101),"n.a.")</x:f>
        <x:v>n.a.</x:v>
      </x:c>
      <x:c r="Z120" s="71" t="str">
        <x:f>IF(AND(ISNUMBER(Z119),ISNUMBER($D$101),$D$101&gt;=0),Z119*(1+$D$101),"n.a.")</x:f>
        <x:v>n.a.</x:v>
      </x:c>
      <x:c r="AA120" s="71" t="str">
        <x:f>IF(AND(ISNUMBER(AA119),ISNUMBER($D$101),$D$101&gt;=0),AA119*(1+$D$101),"n.a.")</x:f>
        <x:v>n.a.</x:v>
      </x:c>
      <x:c r="AB120" s="71" t="str">
        <x:f>IF(AND(ISNUMBER(AB119),ISNUMBER($D$101),$D$101&gt;=0),AB119*(1+$D$101),"n.a.")</x:f>
        <x:v>n.a.</x:v>
      </x:c>
      <x:c r="AC120" s="71" t="str">
        <x:f>IF(AND(ISNUMBER(AC119),ISNUMBER($D$101),$D$101&gt;=0),AC119*(1+$D$101),"n.a.")</x:f>
        <x:v>n.a.</x:v>
      </x:c>
      <x:c r="AD120" s="71" t="str">
        <x:f>IF(AND(ISNUMBER(AD119),ISNUMBER($D$101),$D$101&gt;=0),AD119*(1+$D$101),"n.a.")</x:f>
        <x:v>n.a.</x:v>
      </x:c>
      <x:c r="AE120" s="71" t="str">
        <x:f>IF(AND(ISNUMBER(AE119),ISNUMBER($D$101),$D$101&gt;=0),AE119*(1+$D$101),"n.a.")</x:f>
        <x:v>n.a.</x:v>
      </x:c>
      <x:c r="AF120" s="71" t="str">
        <x:f>IF(AND(ISNUMBER(AF119),ISNUMBER($D$101),$D$101&gt;=0),AF119*(1+$D$101),"n.a.")</x:f>
        <x:v>n.a.</x:v>
      </x:c>
      <x:c r="AG120" s="71" t="str">
        <x:f>IF(AND(ISNUMBER(AG119),ISNUMBER($D$101),$D$101&gt;=0),AG119*(1+$D$101),"n.a.")</x:f>
        <x:v>n.a.</x:v>
      </x:c>
      <x:c r="AH120" s="71" t="str">
        <x:f>IF(AND(ISNUMBER(AH119),ISNUMBER($D$101),$D$101&gt;=0),AH119*(1+$D$101),"n.a.")</x:f>
        <x:v>n.a.</x:v>
      </x:c>
      <x:c r="AI120" s="71" t="str">
        <x:f>IF(AND(ISNUMBER(AI119),ISNUMBER($D$101),$D$101&gt;=0),AI119*(1+$D$101),"n.a.")</x:f>
        <x:v>n.a.</x:v>
      </x:c>
      <x:c r="AJ120" s="71" t="str">
        <x:f>IF(AND(ISNUMBER(AJ119),ISNUMBER($D$101),$D$101&gt;=0),AJ119*(1+$D$101),"n.a.")</x:f>
        <x:v>n.a.</x:v>
      </x:c>
      <x:c r="AK120" s="71" t="str">
        <x:f>IF(AND(ISNUMBER(AK119),ISNUMBER($D$101),$D$101&gt;=0),AK119*(1+$D$101),"n.a.")</x:f>
        <x:v>n.a.</x:v>
      </x:c>
      <x:c r="AL120" s="71" t="str">
        <x:f>IF(AND(ISNUMBER(AL119),ISNUMBER($D$101),$D$101&gt;=0),AL119*(1+$D$101),"n.a.")</x:f>
        <x:v>n.a.</x:v>
      </x:c>
      <x:c r="AM120" s="71" t="str">
        <x:f>IF(AND(ISNUMBER(AM119),ISNUMBER($D$101),$D$101&gt;=0),AM119*(1+$D$101),"n.a.")</x:f>
        <x:v>n.a.</x:v>
      </x:c>
      <x:c r="AN120" s="71" t="str">
        <x:f>IF(AND(ISNUMBER(AN119),ISNUMBER($D$101),$D$101&gt;=0),AN119*(1+$D$101),"n.a.")</x:f>
        <x:v>n.a.</x:v>
      </x:c>
      <x:c r="AO120" s="71" t="str">
        <x:f>IF(AND(ISNUMBER(AO119),ISNUMBER($D$101),$D$101&gt;=0),AO119*(1+$D$101),"n.a.")</x:f>
        <x:v>n.a.</x:v>
      </x:c>
      <x:c r="AP120" s="71" t="str">
        <x:f>IF(AND(ISNUMBER(AP119),ISNUMBER($D$101),$D$101&gt;=0),AP119*(1+$D$101),"n.a.")</x:f>
        <x:v>n.a.</x:v>
      </x:c>
      <x:c r="AQ120" s="71" t="str">
        <x:f>IF(AND(ISNUMBER(AQ119),ISNUMBER($D$101),$D$101&gt;=0),AQ119*(1+$D$101),"n.a.")</x:f>
        <x:v>n.a.</x:v>
      </x:c>
      <x:c r="AR120" s="71" t="str">
        <x:f>IF(AND(ISNUMBER(AR119),ISNUMBER($D$101),$D$101&gt;=0),AR119*(1+$D$101),"n.a.")</x:f>
        <x:v>n.a.</x:v>
      </x:c>
      <x:c r="AS120" s="71" t="str">
        <x:f>IF(AND(ISNUMBER(AS119),ISNUMBER($D$101),$D$101&gt;=0),AS119*(1+$D$101),"n.a.")</x:f>
        <x:v>n.a.</x:v>
      </x:c>
      <x:c r="AT120" s="71" t="str">
        <x:f>IF(AND(ISNUMBER(AT119),ISNUMBER($D$101),$D$101&gt;=0),AT119*(1+$D$101),"n.a.")</x:f>
        <x:v>n.a.</x:v>
      </x:c>
      <x:c r="AU120" s="71" t="str">
        <x:f>IF(AND(ISNUMBER(AU119),ISNUMBER($D$101),$D$101&gt;=0),AU119*(1+$D$101),"n.a.")</x:f>
        <x:v>n.a.</x:v>
      </x:c>
      <x:c r="AV120" s="71" t="str">
        <x:f>IF(AND(ISNUMBER(AV119),ISNUMBER($D$101),$D$101&gt;=0),AV119*(1+$D$101),"n.a.")</x:f>
        <x:v>n.a.</x:v>
      </x:c>
      <x:c r="AW120" s="71" t="str">
        <x:f>IF(AND(ISNUMBER(AW119),ISNUMBER($D$101),$D$101&gt;=0),AW119*(1+$D$101),"n.a.")</x:f>
        <x:v>n.a.</x:v>
      </x:c>
      <x:c r="AX120" s="71" t="str">
        <x:f>IF(AND(ISNUMBER(AX119),ISNUMBER($D$101),$D$101&gt;=0),AX119*(1+$D$101),"n.a.")</x:f>
        <x:v>n.a.</x:v>
      </x:c>
      <x:c r="AY120" s="71" t="str">
        <x:f>IF(AND(ISNUMBER(AY119),ISNUMBER($D$101),$D$101&gt;=0),AY119*(1+$D$101),"n.a.")</x:f>
        <x:v>n.a.</x:v>
      </x:c>
      <x:c r="AZ120" s="71" t="str">
        <x:f>IF(AND(ISNUMBER(AZ119),ISNUMBER($D$101),$D$101&gt;=0),AZ119*(1+$D$101),"n.a.")</x:f>
        <x:v>n.a.</x:v>
      </x:c>
      <x:c r="BA120" s="71" t="str">
        <x:f>IF(AND(ISNUMBER(BA119),ISNUMBER($D$101),$D$101&gt;=0),BA119*(1+$D$101),"n.a.")</x:f>
        <x:v>n.a.</x:v>
      </x:c>
      <x:c r="BB120" s="71" t="str">
        <x:f>IF(AND(ISNUMBER(BB119),ISNUMBER($D$101),$D$101&gt;=0),BB119*(1+$D$101),"n.a.")</x:f>
        <x:v>n.a.</x:v>
      </x:c>
      <x:c r="BC120" s="71" t="str">
        <x:f>IF(AND(ISNUMBER(BC119),ISNUMBER($D$101),$D$101&gt;=0),BC119*(1+$D$101),"n.a.")</x:f>
        <x:v>n.a.</x:v>
      </x:c>
      <x:c r="BD120" s="71" t="str">
        <x:f>IF(AND(ISNUMBER(BD119),ISNUMBER($D$101),$D$101&gt;=0),BD119*(1+$D$101),"n.a.")</x:f>
        <x:v>n.a.</x:v>
      </x:c>
      <x:c r="BE120" s="71" t="str">
        <x:f>IF(AND(ISNUMBER(BE119),ISNUMBER($D$101),$D$101&gt;=0),BE119*(1+$D$101),"n.a.")</x:f>
        <x:v>n.a.</x:v>
      </x:c>
      <x:c r="BF120" s="71" t="str">
        <x:f>IF(AND(ISNUMBER(BF119),ISNUMBER($D$101),$D$101&gt;=0),BF119*(1+$D$101),"n.a.")</x:f>
        <x:v>n.a.</x:v>
      </x:c>
      <x:c r="BG120" s="71" t="str">
        <x:f>IF(AND(ISNUMBER(BG119),ISNUMBER($D$101),$D$101&gt;=0),BG119*(1+$D$101),"n.a.")</x:f>
        <x:v>n.a.</x:v>
      </x:c>
      <x:c r="BH120" s="71" t="str">
        <x:f>IF(AND(ISNUMBER(BH119),ISNUMBER($D$101),$D$101&gt;=0),BH119*(1+$D$101),"n.a.")</x:f>
        <x:v>n.a.</x:v>
      </x:c>
      <x:c r="BI120" s="71" t="str">
        <x:f>IF(AND(ISNUMBER(BI119),ISNUMBER($D$101),$D$101&gt;=0),BI119*(1+$D$101),"n.a.")</x:f>
        <x:v>n.a.</x:v>
      </x:c>
      <x:c r="BJ120" s="71" t="str">
        <x:f>IF(AND(ISNUMBER(BJ119),ISNUMBER($D$101),$D$101&gt;=0),BJ119*(1+$D$101),"n.a.")</x:f>
        <x:v>n.a.</x:v>
      </x:c>
      <x:c r="BK120" s="71" t="str">
        <x:f>IF(AND(ISNUMBER(BK119),ISNUMBER($D$101),$D$101&gt;=0),BK119*(1+$D$101),"n.a.")</x:f>
        <x:v>n.a.</x:v>
      </x:c>
      <x:c r="BL120" s="71" t="str">
        <x:f>IF(AND(ISNUMBER(BL119),ISNUMBER($D$101),$D$101&gt;=0),BL119*(1+$D$101),"n.a.")</x:f>
        <x:v>n.a.</x:v>
      </x:c>
      <x:c r="BM120" s="71" t="str">
        <x:f>IF(AND(ISNUMBER(BM119),ISNUMBER($D$101),$D$101&gt;=0),BM119*(1+$D$101),"n.a.")</x:f>
        <x:v>n.a.</x:v>
      </x:c>
      <x:c r="BN120" s="71" t="str">
        <x:f>IF(AND(ISNUMBER(BN119),ISNUMBER($D$101),$D$101&gt;=0),BN119*(1+$D$101),"n.a.")</x:f>
        <x:v>n.a.</x:v>
      </x:c>
      <x:c r="BO120" s="71" t="str">
        <x:f>IF(AND(ISNUMBER(BO119),ISNUMBER($D$101),$D$101&gt;=0),BO119*(1+$D$101),"n.a.")</x:f>
        <x:v>n.a.</x:v>
      </x:c>
      <x:c r="BP120" s="71" t="str">
        <x:f>IF(AND(ISNUMBER(BP119),ISNUMBER($D$101),$D$101&gt;=0),BP119*(1+$D$101),"n.a.")</x:f>
        <x:v>n.a.</x:v>
      </x:c>
      <x:c r="BQ120" s="71" t="str">
        <x:f>IF(AND(ISNUMBER(BQ119),ISNUMBER($D$101),$D$101&gt;=0),BQ119*(1+$D$101),"n.a.")</x:f>
        <x:v>n.a.</x:v>
      </x:c>
      <x:c r="BR120" s="71" t="str">
        <x:f>IF(AND(ISNUMBER(BR119),ISNUMBER($D$101),$D$101&gt;=0),BR119*(1+$D$101),"n.a.")</x:f>
        <x:v>n.a.</x:v>
      </x:c>
      <x:c r="BS120" s="71" t="str">
        <x:f>IF(AND(ISNUMBER(BS119),ISNUMBER($D$101),$D$101&gt;=0),BS119*(1+$D$101),"n.a.")</x:f>
        <x:v>n.a.</x:v>
      </x:c>
      <x:c r="BT120" s="71" t="str">
        <x:f>IF(AND(ISNUMBER(BT119),ISNUMBER($D$101),$D$101&gt;=0),BT119*(1+$D$101),"n.a.")</x:f>
        <x:v>n.a.</x:v>
      </x:c>
      <x:c r="BU120" s="71" t="str">
        <x:f>IF(AND(ISNUMBER(BU119),ISNUMBER($D$101),$D$101&gt;=0),BU119*(1+$D$101),"n.a.")</x:f>
        <x:v>n.a.</x:v>
      </x:c>
      <x:c r="BV120" s="71" t="str">
        <x:f>IF(AND(ISNUMBER(BV119),ISNUMBER($D$101),$D$101&gt;=0),BV119*(1+$D$101),"n.a.")</x:f>
        <x:v>n.a.</x:v>
      </x:c>
      <x:c r="BW120" s="71" t="str">
        <x:f>IF(AND(ISNUMBER(BW119),ISNUMBER($D$101),$D$101&gt;=0),BW119*(1+$D$101),"n.a.")</x:f>
        <x:v>n.a.</x:v>
      </x:c>
      <x:c r="BX120" s="71" t="str">
        <x:f>IF(AND(ISNUMBER(BX119),ISNUMBER($D$101),$D$101&gt;=0),BX119*(1+$D$101),"n.a.")</x:f>
        <x:v>n.a.</x:v>
      </x:c>
      <x:c r="BY120" s="71" t="str">
        <x:f>IF(AND(ISNUMBER(BY119),ISNUMBER($D$101),$D$101&gt;=0),BY119*(1+$D$101),"n.a.")</x:f>
        <x:v>n.a.</x:v>
      </x:c>
      <x:c r="BZ120" s="71" t="str">
        <x:f>IF(AND(ISNUMBER(BZ119),ISNUMBER($D$101),$D$101&gt;=0),BZ119*(1+$D$101),"n.a.")</x:f>
        <x:v>n.a.</x:v>
      </x:c>
      <x:c r="CA120" s="71" t="str">
        <x:f>IF(AND(ISNUMBER(CA119),ISNUMBER($D$101),$D$101&gt;=0),CA119*(1+$D$101),"n.a.")</x:f>
        <x:v>n.a.</x:v>
      </x:c>
      <x:c r="CB120" s="71" t="str">
        <x:f>IF(AND(ISNUMBER(CB119),ISNUMBER($D$101),$D$101&gt;=0),CB119*(1+$D$101),"n.a.")</x:f>
        <x:v>n.a.</x:v>
      </x:c>
      <x:c r="CC120" s="71" t="str">
        <x:f>IF(AND(ISNUMBER(CC119),ISNUMBER($D$101),$D$101&gt;=0),CC119*(1+$D$101),"n.a.")</x:f>
        <x:v>n.a.</x:v>
      </x:c>
      <x:c r="CD120" s="71" t="str">
        <x:f>IF(AND(ISNUMBER(CD119),ISNUMBER($D$101),$D$101&gt;=0),CD119*(1+$D$101),"n.a.")</x:f>
        <x:v>n.a.</x:v>
      </x:c>
      <x:c r="CE120" s="71" t="str">
        <x:f>IF(AND(ISNUMBER(CE119),ISNUMBER($D$101),$D$101&gt;=0),CE119*(1+$D$101),"n.a.")</x:f>
        <x:v>n.a.</x:v>
      </x:c>
      <x:c r="CF120" s="71" t="str">
        <x:f>IF(AND(ISNUMBER(CF119),ISNUMBER($D$101),$D$101&gt;=0),CF119*(1+$D$101),"n.a.")</x:f>
        <x:v>n.a.</x:v>
      </x:c>
      <x:c r="CG120" s="71" t="str">
        <x:f>IF(AND(ISNUMBER(CG119),ISNUMBER($D$101),$D$101&gt;=0),CG119*(1+$D$101),"n.a.")</x:f>
        <x:v>n.a.</x:v>
      </x:c>
      <x:c r="CH120" s="71" t="str">
        <x:f>IF(AND(ISNUMBER(CH119),ISNUMBER($D$101),$D$101&gt;=0),CH119*(1+$D$101),"n.a.")</x:f>
        <x:v>n.a.</x:v>
      </x:c>
      <x:c r="CI120" s="71" t="str">
        <x:f>IF(AND(ISNUMBER(CI119),ISNUMBER($D$101),$D$101&gt;=0),CI119*(1+$D$101),"n.a.")</x:f>
        <x:v>n.a.</x:v>
      </x:c>
      <x:c r="CJ120" s="71" t="str">
        <x:f>IF(AND(ISNUMBER(CJ119),ISNUMBER($D$101),$D$101&gt;=0),CJ119*(1+$D$101),"n.a.")</x:f>
        <x:v>n.a.</x:v>
      </x:c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 t="str">
        <x:v>Arranque (USD)</x:v>
      </x:c>
      <x:c r="D129" s="68" t="str">
        <x:f>IF(COUNT(E129:CJ129)=84,SUM(E129:CJ129),"n.a.")</x:f>
        <x:v>n.a.</x:v>
      </x:c>
      <x:c r="E129" s="75" t="str">
        <x:f>IF($D$102=0,"n.a.",IF($H$102&gt;0,"n.a.",IF($D$102=0,"n.a.",IF(COUNTIFS($D$47:$D$54,"Sim",$O$47:$O$54,"&lt;&gt;Completo")&gt;0,"n.a.",SUMIFS($M$47:$M$54,$D$47:$D$54,"Sim",$O$47:$O$54,"Completo",$F$47:$F$54,"USD",$J$47:$J$54,"&lt;"&amp;EDATE(E$108,1),$K$47:$K$54,"&gt;="&amp;E$108,$E$47:$E$54,"Arranque")))+IF($D$102=0,"n.a.",IF(COUNTIFS($D$59:$D$98,"Sim",$O$59:$O$98,"&lt;&gt;Completo")&gt;0,"n.a.",SUMIFS($M$59:$M$98,$D$59:$D$98,"Sim",$O$59:$O$98,"Completo",$F$59:$F$98,"USD",$J$59:$J$98,"&lt;"&amp;EDATE(E$108,1),$K$59:$K$98,"&gt;="&amp;E$108,$E$59:$E$98,"Arranque")))))</x:f>
        <x:v>n.a.</x:v>
      </x:c>
      <x:c r="F129" s="75" t="str">
        <x:f>IF($D$102=0,"n.a.",IF($H$102&gt;0,"n.a.",IF($D$102=0,"n.a.",IF(COUNTIFS($D$47:$D$54,"Sim",$O$47:$O$54,"&lt;&gt;Completo")&gt;0,"n.a.",SUMIFS($M$47:$M$54,$D$47:$D$54,"Sim",$O$47:$O$54,"Completo",$F$47:$F$54,"USD",$J$47:$J$54,"&lt;"&amp;EDATE(F$108,1),$K$47:$K$54,"&gt;="&amp;F$108,$E$47:$E$54,"Arranque")))+IF($D$102=0,"n.a.",IF(COUNTIFS($D$59:$D$98,"Sim",$O$59:$O$98,"&lt;&gt;Completo")&gt;0,"n.a.",SUMIFS($M$59:$M$98,$D$59:$D$98,"Sim",$O$59:$O$98,"Completo",$F$59:$F$98,"USD",$J$59:$J$98,"&lt;"&amp;EDATE(F$108,1),$K$59:$K$98,"&gt;="&amp;F$108,$E$59:$E$98,"Arranque")))))</x:f>
        <x:v>n.a.</x:v>
      </x:c>
      <x:c r="G129" s="75" t="str">
        <x:f>IF($D$102=0,"n.a.",IF($H$102&gt;0,"n.a.",IF($D$102=0,"n.a.",IF(COUNTIFS($D$47:$D$54,"Sim",$O$47:$O$54,"&lt;&gt;Completo")&gt;0,"n.a.",SUMIFS($M$47:$M$54,$D$47:$D$54,"Sim",$O$47:$O$54,"Completo",$F$47:$F$54,"USD",$J$47:$J$54,"&lt;"&amp;EDATE(G$108,1),$K$47:$K$54,"&gt;="&amp;G$108,$E$47:$E$54,"Arranque")))+IF($D$102=0,"n.a.",IF(COUNTIFS($D$59:$D$98,"Sim",$O$59:$O$98,"&lt;&gt;Completo")&gt;0,"n.a.",SUMIFS($M$59:$M$98,$D$59:$D$98,"Sim",$O$59:$O$98,"Completo",$F$59:$F$98,"USD",$J$59:$J$98,"&lt;"&amp;EDATE(G$108,1),$K$59:$K$98,"&gt;="&amp;G$108,$E$59:$E$98,"Arranque")))))</x:f>
        <x:v>n.a.</x:v>
      </x:c>
      <x:c r="H129" s="75" t="str">
        <x:f>IF($D$102=0,"n.a.",IF($H$102&gt;0,"n.a.",IF($D$102=0,"n.a.",IF(COUNTIFS($D$47:$D$54,"Sim",$O$47:$O$54,"&lt;&gt;Completo")&gt;0,"n.a.",SUMIFS($M$47:$M$54,$D$47:$D$54,"Sim",$O$47:$O$54,"Completo",$F$47:$F$54,"USD",$J$47:$J$54,"&lt;"&amp;EDATE(H$108,1),$K$47:$K$54,"&gt;="&amp;H$108,$E$47:$E$54,"Arranque")))+IF($D$102=0,"n.a.",IF(COUNTIFS($D$59:$D$98,"Sim",$O$59:$O$98,"&lt;&gt;Completo")&gt;0,"n.a.",SUMIFS($M$59:$M$98,$D$59:$D$98,"Sim",$O$59:$O$98,"Completo",$F$59:$F$98,"USD",$J$59:$J$98,"&lt;"&amp;EDATE(H$108,1),$K$59:$K$98,"&gt;="&amp;H$108,$E$59:$E$98,"Arranque")))))</x:f>
        <x:v>n.a.</x:v>
      </x:c>
      <x:c r="I129" s="75" t="str">
        <x:f>IF($D$102=0,"n.a.",IF($H$102&gt;0,"n.a.",IF($D$102=0,"n.a.",IF(COUNTIFS($D$47:$D$54,"Sim",$O$47:$O$54,"&lt;&gt;Completo")&gt;0,"n.a.",SUMIFS($M$47:$M$54,$D$47:$D$54,"Sim",$O$47:$O$54,"Completo",$F$47:$F$54,"USD",$J$47:$J$54,"&lt;"&amp;EDATE(I$108,1),$K$47:$K$54,"&gt;="&amp;I$108,$E$47:$E$54,"Arranque")))+IF($D$102=0,"n.a.",IF(COUNTIFS($D$59:$D$98,"Sim",$O$59:$O$98,"&lt;&gt;Completo")&gt;0,"n.a.",SUMIFS($M$59:$M$98,$D$59:$D$98,"Sim",$O$59:$O$98,"Completo",$F$59:$F$98,"USD",$J$59:$J$98,"&lt;"&amp;EDATE(I$108,1),$K$59:$K$98,"&gt;="&amp;I$108,$E$59:$E$98,"Arranque")))))</x:f>
        <x:v>n.a.</x:v>
      </x:c>
      <x:c r="J129" s="75" t="str">
        <x:f>IF($D$102=0,"n.a.",IF($H$102&gt;0,"n.a.",IF($D$102=0,"n.a.",IF(COUNTIFS($D$47:$D$54,"Sim",$O$47:$O$54,"&lt;&gt;Completo")&gt;0,"n.a.",SUMIFS($M$47:$M$54,$D$47:$D$54,"Sim",$O$47:$O$54,"Completo",$F$47:$F$54,"USD",$J$47:$J$54,"&lt;"&amp;EDATE(J$108,1),$K$47:$K$54,"&gt;="&amp;J$108,$E$47:$E$54,"Arranque")))+IF($D$102=0,"n.a.",IF(COUNTIFS($D$59:$D$98,"Sim",$O$59:$O$98,"&lt;&gt;Completo")&gt;0,"n.a.",SUMIFS($M$59:$M$98,$D$59:$D$98,"Sim",$O$59:$O$98,"Completo",$F$59:$F$98,"USD",$J$59:$J$98,"&lt;"&amp;EDATE(J$108,1),$K$59:$K$98,"&gt;="&amp;J$108,$E$59:$E$98,"Arranque")))))</x:f>
        <x:v>n.a.</x:v>
      </x:c>
      <x:c r="K129" s="75" t="str">
        <x:f>IF($D$102=0,"n.a.",IF($H$102&gt;0,"n.a.",IF($D$102=0,"n.a.",IF(COUNTIFS($D$47:$D$54,"Sim",$O$47:$O$54,"&lt;&gt;Completo")&gt;0,"n.a.",SUMIFS($M$47:$M$54,$D$47:$D$54,"Sim",$O$47:$O$54,"Completo",$F$47:$F$54,"USD",$J$47:$J$54,"&lt;"&amp;EDATE(K$108,1),$K$47:$K$54,"&gt;="&amp;K$108,$E$47:$E$54,"Arranque")))+IF($D$102=0,"n.a.",IF(COUNTIFS($D$59:$D$98,"Sim",$O$59:$O$98,"&lt;&gt;Completo")&gt;0,"n.a.",SUMIFS($M$59:$M$98,$D$59:$D$98,"Sim",$O$59:$O$98,"Completo",$F$59:$F$98,"USD",$J$59:$J$98,"&lt;"&amp;EDATE(K$108,1),$K$59:$K$98,"&gt;="&amp;K$108,$E$59:$E$98,"Arranque")))))</x:f>
        <x:v>n.a.</x:v>
      </x:c>
      <x:c r="L129" s="75" t="str">
        <x:f>IF($D$102=0,"n.a.",IF($H$102&gt;0,"n.a.",IF($D$102=0,"n.a.",IF(COUNTIFS($D$47:$D$54,"Sim",$O$47:$O$54,"&lt;&gt;Completo")&gt;0,"n.a.",SUMIFS($M$47:$M$54,$D$47:$D$54,"Sim",$O$47:$O$54,"Completo",$F$47:$F$54,"USD",$J$47:$J$54,"&lt;"&amp;EDATE(L$108,1),$K$47:$K$54,"&gt;="&amp;L$108,$E$47:$E$54,"Arranque")))+IF($D$102=0,"n.a.",IF(COUNTIFS($D$59:$D$98,"Sim",$O$59:$O$98,"&lt;&gt;Completo")&gt;0,"n.a.",SUMIFS($M$59:$M$98,$D$59:$D$98,"Sim",$O$59:$O$98,"Completo",$F$59:$F$98,"USD",$J$59:$J$98,"&lt;"&amp;EDATE(L$108,1),$K$59:$K$98,"&gt;="&amp;L$108,$E$59:$E$98,"Arranque")))))</x:f>
        <x:v>n.a.</x:v>
      </x:c>
      <x:c r="M129" s="75" t="str">
        <x:f>IF($D$102=0,"n.a.",IF($H$102&gt;0,"n.a.",IF($D$102=0,"n.a.",IF(COUNTIFS($D$47:$D$54,"Sim",$O$47:$O$54,"&lt;&gt;Completo")&gt;0,"n.a.",SUMIFS($M$47:$M$54,$D$47:$D$54,"Sim",$O$47:$O$54,"Completo",$F$47:$F$54,"USD",$J$47:$J$54,"&lt;"&amp;EDATE(M$108,1),$K$47:$K$54,"&gt;="&amp;M$108,$E$47:$E$54,"Arranque")))+IF($D$102=0,"n.a.",IF(COUNTIFS($D$59:$D$98,"Sim",$O$59:$O$98,"&lt;&gt;Completo")&gt;0,"n.a.",SUMIFS($M$59:$M$98,$D$59:$D$98,"Sim",$O$59:$O$98,"Completo",$F$59:$F$98,"USD",$J$59:$J$98,"&lt;"&amp;EDATE(M$108,1),$K$59:$K$98,"&gt;="&amp;M$108,$E$59:$E$98,"Arranque")))))</x:f>
        <x:v>n.a.</x:v>
      </x:c>
      <x:c r="N129" s="75" t="str">
        <x:f>IF($D$102=0,"n.a.",IF($H$102&gt;0,"n.a.",IF($D$102=0,"n.a.",IF(COUNTIFS($D$47:$D$54,"Sim",$O$47:$O$54,"&lt;&gt;Completo")&gt;0,"n.a.",SUMIFS($M$47:$M$54,$D$47:$D$54,"Sim",$O$47:$O$54,"Completo",$F$47:$F$54,"USD",$J$47:$J$54,"&lt;"&amp;EDATE(N$108,1),$K$47:$K$54,"&gt;="&amp;N$108,$E$47:$E$54,"Arranque")))+IF($D$102=0,"n.a.",IF(COUNTIFS($D$59:$D$98,"Sim",$O$59:$O$98,"&lt;&gt;Completo")&gt;0,"n.a.",SUMIFS($M$59:$M$98,$D$59:$D$98,"Sim",$O$59:$O$98,"Completo",$F$59:$F$98,"USD",$J$59:$J$98,"&lt;"&amp;EDATE(N$108,1),$K$59:$K$98,"&gt;="&amp;N$108,$E$59:$E$98,"Arranque")))))</x:f>
        <x:v>n.a.</x:v>
      </x:c>
      <x:c r="O129" s="75" t="str">
        <x:f>IF($D$102=0,"n.a.",IF($H$102&gt;0,"n.a.",IF($D$102=0,"n.a.",IF(COUNTIFS($D$47:$D$54,"Sim",$O$47:$O$54,"&lt;&gt;Completo")&gt;0,"n.a.",SUMIFS($M$47:$M$54,$D$47:$D$54,"Sim",$O$47:$O$54,"Completo",$F$47:$F$54,"USD",$J$47:$J$54,"&lt;"&amp;EDATE(O$108,1),$K$47:$K$54,"&gt;="&amp;O$108,$E$47:$E$54,"Arranque")))+IF($D$102=0,"n.a.",IF(COUNTIFS($D$59:$D$98,"Sim",$O$59:$O$98,"&lt;&gt;Completo")&gt;0,"n.a.",SUMIFS($M$59:$M$98,$D$59:$D$98,"Sim",$O$59:$O$98,"Completo",$F$59:$F$98,"USD",$J$59:$J$98,"&lt;"&amp;EDATE(O$108,1),$K$59:$K$98,"&gt;="&amp;O$108,$E$59:$E$98,"Arranque")))))</x:f>
        <x:v>n.a.</x:v>
      </x:c>
      <x:c r="P129" s="75" t="str">
        <x:f>IF($D$102=0,"n.a.",IF($H$102&gt;0,"n.a.",IF($D$102=0,"n.a.",IF(COUNTIFS($D$47:$D$54,"Sim",$O$47:$O$54,"&lt;&gt;Completo")&gt;0,"n.a.",SUMIFS($M$47:$M$54,$D$47:$D$54,"Sim",$O$47:$O$54,"Completo",$F$47:$F$54,"USD",$J$47:$J$54,"&lt;"&amp;EDATE(P$108,1),$K$47:$K$54,"&gt;="&amp;P$108,$E$47:$E$54,"Arranque")))+IF($D$102=0,"n.a.",IF(COUNTIFS($D$59:$D$98,"Sim",$O$59:$O$98,"&lt;&gt;Completo")&gt;0,"n.a.",SUMIFS($M$59:$M$98,$D$59:$D$98,"Sim",$O$59:$O$98,"Completo",$F$59:$F$98,"USD",$J$59:$J$98,"&lt;"&amp;EDATE(P$108,1),$K$59:$K$98,"&gt;="&amp;P$108,$E$59:$E$98,"Arranque")))))</x:f>
        <x:v>n.a.</x:v>
      </x:c>
      <x:c r="Q129" s="75" t="str">
        <x:f>IF($D$102=0,"n.a.",IF($H$102&gt;0,"n.a.",IF($D$102=0,"n.a.",IF(COUNTIFS($D$47:$D$54,"Sim",$O$47:$O$54,"&lt;&gt;Completo")&gt;0,"n.a.",SUMIFS($M$47:$M$54,$D$47:$D$54,"Sim",$O$47:$O$54,"Completo",$F$47:$F$54,"USD",$J$47:$J$54,"&lt;"&amp;EDATE(Q$108,1),$K$47:$K$54,"&gt;="&amp;Q$108,$E$47:$E$54,"Arranque")))+IF($D$102=0,"n.a.",IF(COUNTIFS($D$59:$D$98,"Sim",$O$59:$O$98,"&lt;&gt;Completo")&gt;0,"n.a.",SUMIFS($M$59:$M$98,$D$59:$D$98,"Sim",$O$59:$O$98,"Completo",$F$59:$F$98,"USD",$J$59:$J$98,"&lt;"&amp;EDATE(Q$108,1),$K$59:$K$98,"&gt;="&amp;Q$108,$E$59:$E$98,"Arranque")))))</x:f>
        <x:v>n.a.</x:v>
      </x:c>
      <x:c r="R129" s="75" t="str">
        <x:f>IF($D$102=0,"n.a.",IF($H$102&gt;0,"n.a.",IF($D$102=0,"n.a.",IF(COUNTIFS($D$47:$D$54,"Sim",$O$47:$O$54,"&lt;&gt;Completo")&gt;0,"n.a.",SUMIFS($M$47:$M$54,$D$47:$D$54,"Sim",$O$47:$O$54,"Completo",$F$47:$F$54,"USD",$J$47:$J$54,"&lt;"&amp;EDATE(R$108,1),$K$47:$K$54,"&gt;="&amp;R$108,$E$47:$E$54,"Arranque")))+IF($D$102=0,"n.a.",IF(COUNTIFS($D$59:$D$98,"Sim",$O$59:$O$98,"&lt;&gt;Completo")&gt;0,"n.a.",SUMIFS($M$59:$M$98,$D$59:$D$98,"Sim",$O$59:$O$98,"Completo",$F$59:$F$98,"USD",$J$59:$J$98,"&lt;"&amp;EDATE(R$108,1),$K$59:$K$98,"&gt;="&amp;R$108,$E$59:$E$98,"Arranque")))))</x:f>
        <x:v>n.a.</x:v>
      </x:c>
      <x:c r="S129" s="75" t="str">
        <x:f>IF($D$102=0,"n.a.",IF($H$102&gt;0,"n.a.",IF($D$102=0,"n.a.",IF(COUNTIFS($D$47:$D$54,"Sim",$O$47:$O$54,"&lt;&gt;Completo")&gt;0,"n.a.",SUMIFS($M$47:$M$54,$D$47:$D$54,"Sim",$O$47:$O$54,"Completo",$F$47:$F$54,"USD",$J$47:$J$54,"&lt;"&amp;EDATE(S$108,1),$K$47:$K$54,"&gt;="&amp;S$108,$E$47:$E$54,"Arranque")))+IF($D$102=0,"n.a.",IF(COUNTIFS($D$59:$D$98,"Sim",$O$59:$O$98,"&lt;&gt;Completo")&gt;0,"n.a.",SUMIFS($M$59:$M$98,$D$59:$D$98,"Sim",$O$59:$O$98,"Completo",$F$59:$F$98,"USD",$J$59:$J$98,"&lt;"&amp;EDATE(S$108,1),$K$59:$K$98,"&gt;="&amp;S$108,$E$59:$E$98,"Arranque")))))</x:f>
        <x:v>n.a.</x:v>
      </x:c>
      <x:c r="T129" s="75" t="str">
        <x:f>IF($D$102=0,"n.a.",IF($H$102&gt;0,"n.a.",IF($D$102=0,"n.a.",IF(COUNTIFS($D$47:$D$54,"Sim",$O$47:$O$54,"&lt;&gt;Completo")&gt;0,"n.a.",SUMIFS($M$47:$M$54,$D$47:$D$54,"Sim",$O$47:$O$54,"Completo",$F$47:$F$54,"USD",$J$47:$J$54,"&lt;"&amp;EDATE(T$108,1),$K$47:$K$54,"&gt;="&amp;T$108,$E$47:$E$54,"Arranque")))+IF($D$102=0,"n.a.",IF(COUNTIFS($D$59:$D$98,"Sim",$O$59:$O$98,"&lt;&gt;Completo")&gt;0,"n.a.",SUMIFS($M$59:$M$98,$D$59:$D$98,"Sim",$O$59:$O$98,"Completo",$F$59:$F$98,"USD",$J$59:$J$98,"&lt;"&amp;EDATE(T$108,1),$K$59:$K$98,"&gt;="&amp;T$108,$E$59:$E$98,"Arranque")))))</x:f>
        <x:v>n.a.</x:v>
      </x:c>
      <x:c r="U129" s="75" t="str">
        <x:f>IF($D$102=0,"n.a.",IF($H$102&gt;0,"n.a.",IF($D$102=0,"n.a.",IF(COUNTIFS($D$47:$D$54,"Sim",$O$47:$O$54,"&lt;&gt;Completo")&gt;0,"n.a.",SUMIFS($M$47:$M$54,$D$47:$D$54,"Sim",$O$47:$O$54,"Completo",$F$47:$F$54,"USD",$J$47:$J$54,"&lt;"&amp;EDATE(U$108,1),$K$47:$K$54,"&gt;="&amp;U$108,$E$47:$E$54,"Arranque")))+IF($D$102=0,"n.a.",IF(COUNTIFS($D$59:$D$98,"Sim",$O$59:$O$98,"&lt;&gt;Completo")&gt;0,"n.a.",SUMIFS($M$59:$M$98,$D$59:$D$98,"Sim",$O$59:$O$98,"Completo",$F$59:$F$98,"USD",$J$59:$J$98,"&lt;"&amp;EDATE(U$108,1),$K$59:$K$98,"&gt;="&amp;U$108,$E$59:$E$98,"Arranque")))))</x:f>
        <x:v>n.a.</x:v>
      </x:c>
      <x:c r="V129" s="75" t="str">
        <x:f>IF($D$102=0,"n.a.",IF($H$102&gt;0,"n.a.",IF($D$102=0,"n.a.",IF(COUNTIFS($D$47:$D$54,"Sim",$O$47:$O$54,"&lt;&gt;Completo")&gt;0,"n.a.",SUMIFS($M$47:$M$54,$D$47:$D$54,"Sim",$O$47:$O$54,"Completo",$F$47:$F$54,"USD",$J$47:$J$54,"&lt;"&amp;EDATE(V$108,1),$K$47:$K$54,"&gt;="&amp;V$108,$E$47:$E$54,"Arranque")))+IF($D$102=0,"n.a.",IF(COUNTIFS($D$59:$D$98,"Sim",$O$59:$O$98,"&lt;&gt;Completo")&gt;0,"n.a.",SUMIFS($M$59:$M$98,$D$59:$D$98,"Sim",$O$59:$O$98,"Completo",$F$59:$F$98,"USD",$J$59:$J$98,"&lt;"&amp;EDATE(V$108,1),$K$59:$K$98,"&gt;="&amp;V$108,$E$59:$E$98,"Arranque")))))</x:f>
        <x:v>n.a.</x:v>
      </x:c>
      <x:c r="W129" s="75" t="str">
        <x:f>IF($D$102=0,"n.a.",IF($H$102&gt;0,"n.a.",IF($D$102=0,"n.a.",IF(COUNTIFS($D$47:$D$54,"Sim",$O$47:$O$54,"&lt;&gt;Completo")&gt;0,"n.a.",SUMIFS($M$47:$M$54,$D$47:$D$54,"Sim",$O$47:$O$54,"Completo",$F$47:$F$54,"USD",$J$47:$J$54,"&lt;"&amp;EDATE(W$108,1),$K$47:$K$54,"&gt;="&amp;W$108,$E$47:$E$54,"Arranque")))+IF($D$102=0,"n.a.",IF(COUNTIFS($D$59:$D$98,"Sim",$O$59:$O$98,"&lt;&gt;Completo")&gt;0,"n.a.",SUMIFS($M$59:$M$98,$D$59:$D$98,"Sim",$O$59:$O$98,"Completo",$F$59:$F$98,"USD",$J$59:$J$98,"&lt;"&amp;EDATE(W$108,1),$K$59:$K$98,"&gt;="&amp;W$108,$E$59:$E$98,"Arranque")))))</x:f>
        <x:v>n.a.</x:v>
      </x:c>
      <x:c r="X129" s="75" t="str">
        <x:f>IF($D$102=0,"n.a.",IF($H$102&gt;0,"n.a.",IF($D$102=0,"n.a.",IF(COUNTIFS($D$47:$D$54,"Sim",$O$47:$O$54,"&lt;&gt;Completo")&gt;0,"n.a.",SUMIFS($M$47:$M$54,$D$47:$D$54,"Sim",$O$47:$O$54,"Completo",$F$47:$F$54,"USD",$J$47:$J$54,"&lt;"&amp;EDATE(X$108,1),$K$47:$K$54,"&gt;="&amp;X$108,$E$47:$E$54,"Arranque")))+IF($D$102=0,"n.a.",IF(COUNTIFS($D$59:$D$98,"Sim",$O$59:$O$98,"&lt;&gt;Completo")&gt;0,"n.a.",SUMIFS($M$59:$M$98,$D$59:$D$98,"Sim",$O$59:$O$98,"Completo",$F$59:$F$98,"USD",$J$59:$J$98,"&lt;"&amp;EDATE(X$108,1),$K$59:$K$98,"&gt;="&amp;X$108,$E$59:$E$98,"Arranque")))))</x:f>
        <x:v>n.a.</x:v>
      </x:c>
      <x:c r="Y129" s="75" t="str">
        <x:f>IF($D$102=0,"n.a.",IF($H$102&gt;0,"n.a.",IF($D$102=0,"n.a.",IF(COUNTIFS($D$47:$D$54,"Sim",$O$47:$O$54,"&lt;&gt;Completo")&gt;0,"n.a.",SUMIFS($M$47:$M$54,$D$47:$D$54,"Sim",$O$47:$O$54,"Completo",$F$47:$F$54,"USD",$J$47:$J$54,"&lt;"&amp;EDATE(Y$108,1),$K$47:$K$54,"&gt;="&amp;Y$108,$E$47:$E$54,"Arranque")))+IF($D$102=0,"n.a.",IF(COUNTIFS($D$59:$D$98,"Sim",$O$59:$O$98,"&lt;&gt;Completo")&gt;0,"n.a.",SUMIFS($M$59:$M$98,$D$59:$D$98,"Sim",$O$59:$O$98,"Completo",$F$59:$F$98,"USD",$J$59:$J$98,"&lt;"&amp;EDATE(Y$108,1),$K$59:$K$98,"&gt;="&amp;Y$108,$E$59:$E$98,"Arranque")))))</x:f>
        <x:v>n.a.</x:v>
      </x:c>
      <x:c r="Z129" s="75" t="str">
        <x:f>IF($D$102=0,"n.a.",IF($H$102&gt;0,"n.a.",IF($D$102=0,"n.a.",IF(COUNTIFS($D$47:$D$54,"Sim",$O$47:$O$54,"&lt;&gt;Completo")&gt;0,"n.a.",SUMIFS($M$47:$M$54,$D$47:$D$54,"Sim",$O$47:$O$54,"Completo",$F$47:$F$54,"USD",$J$47:$J$54,"&lt;"&amp;EDATE(Z$108,1),$K$47:$K$54,"&gt;="&amp;Z$108,$E$47:$E$54,"Arranque")))+IF($D$102=0,"n.a.",IF(COUNTIFS($D$59:$D$98,"Sim",$O$59:$O$98,"&lt;&gt;Completo")&gt;0,"n.a.",SUMIFS($M$59:$M$98,$D$59:$D$98,"Sim",$O$59:$O$98,"Completo",$F$59:$F$98,"USD",$J$59:$J$98,"&lt;"&amp;EDATE(Z$108,1),$K$59:$K$98,"&gt;="&amp;Z$108,$E$59:$E$98,"Arranque")))))</x:f>
        <x:v>n.a.</x:v>
      </x:c>
      <x:c r="AA129" s="75" t="str">
        <x:f>IF($D$102=0,"n.a.",IF($H$102&gt;0,"n.a.",IF($D$102=0,"n.a.",IF(COUNTIFS($D$47:$D$54,"Sim",$O$47:$O$54,"&lt;&gt;Completo")&gt;0,"n.a.",SUMIFS($M$47:$M$54,$D$47:$D$54,"Sim",$O$47:$O$54,"Completo",$F$47:$F$54,"USD",$J$47:$J$54,"&lt;"&amp;EDATE(AA$108,1),$K$47:$K$54,"&gt;="&amp;AA$108,$E$47:$E$54,"Arranque")))+IF($D$102=0,"n.a.",IF(COUNTIFS($D$59:$D$98,"Sim",$O$59:$O$98,"&lt;&gt;Completo")&gt;0,"n.a.",SUMIFS($M$59:$M$98,$D$59:$D$98,"Sim",$O$59:$O$98,"Completo",$F$59:$F$98,"USD",$J$59:$J$98,"&lt;"&amp;EDATE(AA$108,1),$K$59:$K$98,"&gt;="&amp;AA$108,$E$59:$E$98,"Arranque")))))</x:f>
        <x:v>n.a.</x:v>
      </x:c>
      <x:c r="AB129" s="75" t="str">
        <x:f>IF($D$102=0,"n.a.",IF($H$102&gt;0,"n.a.",IF($D$102=0,"n.a.",IF(COUNTIFS($D$47:$D$54,"Sim",$O$47:$O$54,"&lt;&gt;Completo")&gt;0,"n.a.",SUMIFS($M$47:$M$54,$D$47:$D$54,"Sim",$O$47:$O$54,"Completo",$F$47:$F$54,"USD",$J$47:$J$54,"&lt;"&amp;EDATE(AB$108,1),$K$47:$K$54,"&gt;="&amp;AB$108,$E$47:$E$54,"Arranque")))+IF($D$102=0,"n.a.",IF(COUNTIFS($D$59:$D$98,"Sim",$O$59:$O$98,"&lt;&gt;Completo")&gt;0,"n.a.",SUMIFS($M$59:$M$98,$D$59:$D$98,"Sim",$O$59:$O$98,"Completo",$F$59:$F$98,"USD",$J$59:$J$98,"&lt;"&amp;EDATE(AB$108,1),$K$59:$K$98,"&gt;="&amp;AB$108,$E$59:$E$98,"Arranque")))))</x:f>
        <x:v>n.a.</x:v>
      </x:c>
      <x:c r="AC129" s="75" t="str">
        <x:f>IF($D$102=0,"n.a.",IF($H$102&gt;0,"n.a.",IF($D$102=0,"n.a.",IF(COUNTIFS($D$47:$D$54,"Sim",$O$47:$O$54,"&lt;&gt;Completo")&gt;0,"n.a.",SUMIFS($M$47:$M$54,$D$47:$D$54,"Sim",$O$47:$O$54,"Completo",$F$47:$F$54,"USD",$J$47:$J$54,"&lt;"&amp;EDATE(AC$108,1),$K$47:$K$54,"&gt;="&amp;AC$108,$E$47:$E$54,"Arranque")))+IF($D$102=0,"n.a.",IF(COUNTIFS($D$59:$D$98,"Sim",$O$59:$O$98,"&lt;&gt;Completo")&gt;0,"n.a.",SUMIFS($M$59:$M$98,$D$59:$D$98,"Sim",$O$59:$O$98,"Completo",$F$59:$F$98,"USD",$J$59:$J$98,"&lt;"&amp;EDATE(AC$108,1),$K$59:$K$98,"&gt;="&amp;AC$108,$E$59:$E$98,"Arranque")))))</x:f>
        <x:v>n.a.</x:v>
      </x:c>
      <x:c r="AD129" s="75" t="str">
        <x:f>IF($D$102=0,"n.a.",IF($H$102&gt;0,"n.a.",IF($D$102=0,"n.a.",IF(COUNTIFS($D$47:$D$54,"Sim",$O$47:$O$54,"&lt;&gt;Completo")&gt;0,"n.a.",SUMIFS($M$47:$M$54,$D$47:$D$54,"Sim",$O$47:$O$54,"Completo",$F$47:$F$54,"USD",$J$47:$J$54,"&lt;"&amp;EDATE(AD$108,1),$K$47:$K$54,"&gt;="&amp;AD$108,$E$47:$E$54,"Arranque")))+IF($D$102=0,"n.a.",IF(COUNTIFS($D$59:$D$98,"Sim",$O$59:$O$98,"&lt;&gt;Completo")&gt;0,"n.a.",SUMIFS($M$59:$M$98,$D$59:$D$98,"Sim",$O$59:$O$98,"Completo",$F$59:$F$98,"USD",$J$59:$J$98,"&lt;"&amp;EDATE(AD$108,1),$K$59:$K$98,"&gt;="&amp;AD$108,$E$59:$E$98,"Arranque")))))</x:f>
        <x:v>n.a.</x:v>
      </x:c>
      <x:c r="AE129" s="75" t="str">
        <x:f>IF($D$102=0,"n.a.",IF($H$102&gt;0,"n.a.",IF($D$102=0,"n.a.",IF(COUNTIFS($D$47:$D$54,"Sim",$O$47:$O$54,"&lt;&gt;Completo")&gt;0,"n.a.",SUMIFS($M$47:$M$54,$D$47:$D$54,"Sim",$O$47:$O$54,"Completo",$F$47:$F$54,"USD",$J$47:$J$54,"&lt;"&amp;EDATE(AE$108,1),$K$47:$K$54,"&gt;="&amp;AE$108,$E$47:$E$54,"Arranque")))+IF($D$102=0,"n.a.",IF(COUNTIFS($D$59:$D$98,"Sim",$O$59:$O$98,"&lt;&gt;Completo")&gt;0,"n.a.",SUMIFS($M$59:$M$98,$D$59:$D$98,"Sim",$O$59:$O$98,"Completo",$F$59:$F$98,"USD",$J$59:$J$98,"&lt;"&amp;EDATE(AE$108,1),$K$59:$K$98,"&gt;="&amp;AE$108,$E$59:$E$98,"Arranque")))))</x:f>
        <x:v>n.a.</x:v>
      </x:c>
      <x:c r="AF129" s="75" t="str">
        <x:f>IF($D$102=0,"n.a.",IF($H$102&gt;0,"n.a.",IF($D$102=0,"n.a.",IF(COUNTIFS($D$47:$D$54,"Sim",$O$47:$O$54,"&lt;&gt;Completo")&gt;0,"n.a.",SUMIFS($M$47:$M$54,$D$47:$D$54,"Sim",$O$47:$O$54,"Completo",$F$47:$F$54,"USD",$J$47:$J$54,"&lt;"&amp;EDATE(AF$108,1),$K$47:$K$54,"&gt;="&amp;AF$108,$E$47:$E$54,"Arranque")))+IF($D$102=0,"n.a.",IF(COUNTIFS($D$59:$D$98,"Sim",$O$59:$O$98,"&lt;&gt;Completo")&gt;0,"n.a.",SUMIFS($M$59:$M$98,$D$59:$D$98,"Sim",$O$59:$O$98,"Completo",$F$59:$F$98,"USD",$J$59:$J$98,"&lt;"&amp;EDATE(AF$108,1),$K$59:$K$98,"&gt;="&amp;AF$108,$E$59:$E$98,"Arranque")))))</x:f>
        <x:v>n.a.</x:v>
      </x:c>
      <x:c r="AG129" s="75" t="str">
        <x:f>IF($D$102=0,"n.a.",IF($H$102&gt;0,"n.a.",IF($D$102=0,"n.a.",IF(COUNTIFS($D$47:$D$54,"Sim",$O$47:$O$54,"&lt;&gt;Completo")&gt;0,"n.a.",SUMIFS($M$47:$M$54,$D$47:$D$54,"Sim",$O$47:$O$54,"Completo",$F$47:$F$54,"USD",$J$47:$J$54,"&lt;"&amp;EDATE(AG$108,1),$K$47:$K$54,"&gt;="&amp;AG$108,$E$47:$E$54,"Arranque")))+IF($D$102=0,"n.a.",IF(COUNTIFS($D$59:$D$98,"Sim",$O$59:$O$98,"&lt;&gt;Completo")&gt;0,"n.a.",SUMIFS($M$59:$M$98,$D$59:$D$98,"Sim",$O$59:$O$98,"Completo",$F$59:$F$98,"USD",$J$59:$J$98,"&lt;"&amp;EDATE(AG$108,1),$K$59:$K$98,"&gt;="&amp;AG$108,$E$59:$E$98,"Arranque")))))</x:f>
        <x:v>n.a.</x:v>
      </x:c>
      <x:c r="AH129" s="75" t="str">
        <x:f>IF($D$102=0,"n.a.",IF($H$102&gt;0,"n.a.",IF($D$102=0,"n.a.",IF(COUNTIFS($D$47:$D$54,"Sim",$O$47:$O$54,"&lt;&gt;Completo")&gt;0,"n.a.",SUMIFS($M$47:$M$54,$D$47:$D$54,"Sim",$O$47:$O$54,"Completo",$F$47:$F$54,"USD",$J$47:$J$54,"&lt;"&amp;EDATE(AH$108,1),$K$47:$K$54,"&gt;="&amp;AH$108,$E$47:$E$54,"Arranque")))+IF($D$102=0,"n.a.",IF(COUNTIFS($D$59:$D$98,"Sim",$O$59:$O$98,"&lt;&gt;Completo")&gt;0,"n.a.",SUMIFS($M$59:$M$98,$D$59:$D$98,"Sim",$O$59:$O$98,"Completo",$F$59:$F$98,"USD",$J$59:$J$98,"&lt;"&amp;EDATE(AH$108,1),$K$59:$K$98,"&gt;="&amp;AH$108,$E$59:$E$98,"Arranque")))))</x:f>
        <x:v>n.a.</x:v>
      </x:c>
      <x:c r="AI129" s="75" t="str">
        <x:f>IF($D$102=0,"n.a.",IF($H$102&gt;0,"n.a.",IF($D$102=0,"n.a.",IF(COUNTIFS($D$47:$D$54,"Sim",$O$47:$O$54,"&lt;&gt;Completo")&gt;0,"n.a.",SUMIFS($M$47:$M$54,$D$47:$D$54,"Sim",$O$47:$O$54,"Completo",$F$47:$F$54,"USD",$J$47:$J$54,"&lt;"&amp;EDATE(AI$108,1),$K$47:$K$54,"&gt;="&amp;AI$108,$E$47:$E$54,"Arranque")))+IF($D$102=0,"n.a.",IF(COUNTIFS($D$59:$D$98,"Sim",$O$59:$O$98,"&lt;&gt;Completo")&gt;0,"n.a.",SUMIFS($M$59:$M$98,$D$59:$D$98,"Sim",$O$59:$O$98,"Completo",$F$59:$F$98,"USD",$J$59:$J$98,"&lt;"&amp;EDATE(AI$108,1),$K$59:$K$98,"&gt;="&amp;AI$108,$E$59:$E$98,"Arranque")))))</x:f>
        <x:v>n.a.</x:v>
      </x:c>
      <x:c r="AJ129" s="75" t="str">
        <x:f>IF($D$102=0,"n.a.",IF($H$102&gt;0,"n.a.",IF($D$102=0,"n.a.",IF(COUNTIFS($D$47:$D$54,"Sim",$O$47:$O$54,"&lt;&gt;Completo")&gt;0,"n.a.",SUMIFS($M$47:$M$54,$D$47:$D$54,"Sim",$O$47:$O$54,"Completo",$F$47:$F$54,"USD",$J$47:$J$54,"&lt;"&amp;EDATE(AJ$108,1),$K$47:$K$54,"&gt;="&amp;AJ$108,$E$47:$E$54,"Arranque")))+IF($D$102=0,"n.a.",IF(COUNTIFS($D$59:$D$98,"Sim",$O$59:$O$98,"&lt;&gt;Completo")&gt;0,"n.a.",SUMIFS($M$59:$M$98,$D$59:$D$98,"Sim",$O$59:$O$98,"Completo",$F$59:$F$98,"USD",$J$59:$J$98,"&lt;"&amp;EDATE(AJ$108,1),$K$59:$K$98,"&gt;="&amp;AJ$108,$E$59:$E$98,"Arranque")))))</x:f>
        <x:v>n.a.</x:v>
      </x:c>
      <x:c r="AK129" s="75" t="str">
        <x:f>IF($D$102=0,"n.a.",IF($H$102&gt;0,"n.a.",IF($D$102=0,"n.a.",IF(COUNTIFS($D$47:$D$54,"Sim",$O$47:$O$54,"&lt;&gt;Completo")&gt;0,"n.a.",SUMIFS($M$47:$M$54,$D$47:$D$54,"Sim",$O$47:$O$54,"Completo",$F$47:$F$54,"USD",$J$47:$J$54,"&lt;"&amp;EDATE(AK$108,1),$K$47:$K$54,"&gt;="&amp;AK$108,$E$47:$E$54,"Arranque")))+IF($D$102=0,"n.a.",IF(COUNTIFS($D$59:$D$98,"Sim",$O$59:$O$98,"&lt;&gt;Completo")&gt;0,"n.a.",SUMIFS($M$59:$M$98,$D$59:$D$98,"Sim",$O$59:$O$98,"Completo",$F$59:$F$98,"USD",$J$59:$J$98,"&lt;"&amp;EDATE(AK$108,1),$K$59:$K$98,"&gt;="&amp;AK$108,$E$59:$E$98,"Arranque")))))</x:f>
        <x:v>n.a.</x:v>
      </x:c>
      <x:c r="AL129" s="75" t="str">
        <x:f>IF($D$102=0,"n.a.",IF($H$102&gt;0,"n.a.",IF($D$102=0,"n.a.",IF(COUNTIFS($D$47:$D$54,"Sim",$O$47:$O$54,"&lt;&gt;Completo")&gt;0,"n.a.",SUMIFS($M$47:$M$54,$D$47:$D$54,"Sim",$O$47:$O$54,"Completo",$F$47:$F$54,"USD",$J$47:$J$54,"&lt;"&amp;EDATE(AL$108,1),$K$47:$K$54,"&gt;="&amp;AL$108,$E$47:$E$54,"Arranque")))+IF($D$102=0,"n.a.",IF(COUNTIFS($D$59:$D$98,"Sim",$O$59:$O$98,"&lt;&gt;Completo")&gt;0,"n.a.",SUMIFS($M$59:$M$98,$D$59:$D$98,"Sim",$O$59:$O$98,"Completo",$F$59:$F$98,"USD",$J$59:$J$98,"&lt;"&amp;EDATE(AL$108,1),$K$59:$K$98,"&gt;="&amp;AL$108,$E$59:$E$98,"Arranque")))))</x:f>
        <x:v>n.a.</x:v>
      </x:c>
      <x:c r="AM129" s="75" t="str">
        <x:f>IF($D$102=0,"n.a.",IF($H$102&gt;0,"n.a.",IF($D$102=0,"n.a.",IF(COUNTIFS($D$47:$D$54,"Sim",$O$47:$O$54,"&lt;&gt;Completo")&gt;0,"n.a.",SUMIFS($M$47:$M$54,$D$47:$D$54,"Sim",$O$47:$O$54,"Completo",$F$47:$F$54,"USD",$J$47:$J$54,"&lt;"&amp;EDATE(AM$108,1),$K$47:$K$54,"&gt;="&amp;AM$108,$E$47:$E$54,"Arranque")))+IF($D$102=0,"n.a.",IF(COUNTIFS($D$59:$D$98,"Sim",$O$59:$O$98,"&lt;&gt;Completo")&gt;0,"n.a.",SUMIFS($M$59:$M$98,$D$59:$D$98,"Sim",$O$59:$O$98,"Completo",$F$59:$F$98,"USD",$J$59:$J$98,"&lt;"&amp;EDATE(AM$108,1),$K$59:$K$98,"&gt;="&amp;AM$108,$E$59:$E$98,"Arranque")))))</x:f>
        <x:v>n.a.</x:v>
      </x:c>
      <x:c r="AN129" s="75" t="str">
        <x:f>IF($D$102=0,"n.a.",IF($H$102&gt;0,"n.a.",IF($D$102=0,"n.a.",IF(COUNTIFS($D$47:$D$54,"Sim",$O$47:$O$54,"&lt;&gt;Completo")&gt;0,"n.a.",SUMIFS($M$47:$M$54,$D$47:$D$54,"Sim",$O$47:$O$54,"Completo",$F$47:$F$54,"USD",$J$47:$J$54,"&lt;"&amp;EDATE(AN$108,1),$K$47:$K$54,"&gt;="&amp;AN$108,$E$47:$E$54,"Arranque")))+IF($D$102=0,"n.a.",IF(COUNTIFS($D$59:$D$98,"Sim",$O$59:$O$98,"&lt;&gt;Completo")&gt;0,"n.a.",SUMIFS($M$59:$M$98,$D$59:$D$98,"Sim",$O$59:$O$98,"Completo",$F$59:$F$98,"USD",$J$59:$J$98,"&lt;"&amp;EDATE(AN$108,1),$K$59:$K$98,"&gt;="&amp;AN$108,$E$59:$E$98,"Arranque")))))</x:f>
        <x:v>n.a.</x:v>
      </x:c>
      <x:c r="AO129" s="75" t="str">
        <x:f>IF($D$102=0,"n.a.",IF($H$102&gt;0,"n.a.",IF($D$102=0,"n.a.",IF(COUNTIFS($D$47:$D$54,"Sim",$O$47:$O$54,"&lt;&gt;Completo")&gt;0,"n.a.",SUMIFS($M$47:$M$54,$D$47:$D$54,"Sim",$O$47:$O$54,"Completo",$F$47:$F$54,"USD",$J$47:$J$54,"&lt;"&amp;EDATE(AO$108,1),$K$47:$K$54,"&gt;="&amp;AO$108,$E$47:$E$54,"Arranque")))+IF($D$102=0,"n.a.",IF(COUNTIFS($D$59:$D$98,"Sim",$O$59:$O$98,"&lt;&gt;Completo")&gt;0,"n.a.",SUMIFS($M$59:$M$98,$D$59:$D$98,"Sim",$O$59:$O$98,"Completo",$F$59:$F$98,"USD",$J$59:$J$98,"&lt;"&amp;EDATE(AO$108,1),$K$59:$K$98,"&gt;="&amp;AO$108,$E$59:$E$98,"Arranque")))))</x:f>
        <x:v>n.a.</x:v>
      </x:c>
      <x:c r="AP129" s="75" t="str">
        <x:f>IF($D$102=0,"n.a.",IF($H$102&gt;0,"n.a.",IF($D$102=0,"n.a.",IF(COUNTIFS($D$47:$D$54,"Sim",$O$47:$O$54,"&lt;&gt;Completo")&gt;0,"n.a.",SUMIFS($M$47:$M$54,$D$47:$D$54,"Sim",$O$47:$O$54,"Completo",$F$47:$F$54,"USD",$J$47:$J$54,"&lt;"&amp;EDATE(AP$108,1),$K$47:$K$54,"&gt;="&amp;AP$108,$E$47:$E$54,"Arranque")))+IF($D$102=0,"n.a.",IF(COUNTIFS($D$59:$D$98,"Sim",$O$59:$O$98,"&lt;&gt;Completo")&gt;0,"n.a.",SUMIFS($M$59:$M$98,$D$59:$D$98,"Sim",$O$59:$O$98,"Completo",$F$59:$F$98,"USD",$J$59:$J$98,"&lt;"&amp;EDATE(AP$108,1),$K$59:$K$98,"&gt;="&amp;AP$108,$E$59:$E$98,"Arranque")))))</x:f>
        <x:v>n.a.</x:v>
      </x:c>
      <x:c r="AQ129" s="75" t="str">
        <x:f>IF($D$102=0,"n.a.",IF($H$102&gt;0,"n.a.",IF($D$102=0,"n.a.",IF(COUNTIFS($D$47:$D$54,"Sim",$O$47:$O$54,"&lt;&gt;Completo")&gt;0,"n.a.",SUMIFS($M$47:$M$54,$D$47:$D$54,"Sim",$O$47:$O$54,"Completo",$F$47:$F$54,"USD",$J$47:$J$54,"&lt;"&amp;EDATE(AQ$108,1),$K$47:$K$54,"&gt;="&amp;AQ$108,$E$47:$E$54,"Arranque")))+IF($D$102=0,"n.a.",IF(COUNTIFS($D$59:$D$98,"Sim",$O$59:$O$98,"&lt;&gt;Completo")&gt;0,"n.a.",SUMIFS($M$59:$M$98,$D$59:$D$98,"Sim",$O$59:$O$98,"Completo",$F$59:$F$98,"USD",$J$59:$J$98,"&lt;"&amp;EDATE(AQ$108,1),$K$59:$K$98,"&gt;="&amp;AQ$108,$E$59:$E$98,"Arranque")))))</x:f>
        <x:v>n.a.</x:v>
      </x:c>
      <x:c r="AR129" s="75" t="str">
        <x:f>IF($D$102=0,"n.a.",IF($H$102&gt;0,"n.a.",IF($D$102=0,"n.a.",IF(COUNTIFS($D$47:$D$54,"Sim",$O$47:$O$54,"&lt;&gt;Completo")&gt;0,"n.a.",SUMIFS($M$47:$M$54,$D$47:$D$54,"Sim",$O$47:$O$54,"Completo",$F$47:$F$54,"USD",$J$47:$J$54,"&lt;"&amp;EDATE(AR$108,1),$K$47:$K$54,"&gt;="&amp;AR$108,$E$47:$E$54,"Arranque")))+IF($D$102=0,"n.a.",IF(COUNTIFS($D$59:$D$98,"Sim",$O$59:$O$98,"&lt;&gt;Completo")&gt;0,"n.a.",SUMIFS($M$59:$M$98,$D$59:$D$98,"Sim",$O$59:$O$98,"Completo",$F$59:$F$98,"USD",$J$59:$J$98,"&lt;"&amp;EDATE(AR$108,1),$K$59:$K$98,"&gt;="&amp;AR$108,$E$59:$E$98,"Arranque")))))</x:f>
        <x:v>n.a.</x:v>
      </x:c>
      <x:c r="AS129" s="75" t="str">
        <x:f>IF($D$102=0,"n.a.",IF($H$102&gt;0,"n.a.",IF($D$102=0,"n.a.",IF(COUNTIFS($D$47:$D$54,"Sim",$O$47:$O$54,"&lt;&gt;Completo")&gt;0,"n.a.",SUMIFS($M$47:$M$54,$D$47:$D$54,"Sim",$O$47:$O$54,"Completo",$F$47:$F$54,"USD",$J$47:$J$54,"&lt;"&amp;EDATE(AS$108,1),$K$47:$K$54,"&gt;="&amp;AS$108,$E$47:$E$54,"Arranque")))+IF($D$102=0,"n.a.",IF(COUNTIFS($D$59:$D$98,"Sim",$O$59:$O$98,"&lt;&gt;Completo")&gt;0,"n.a.",SUMIFS($M$59:$M$98,$D$59:$D$98,"Sim",$O$59:$O$98,"Completo",$F$59:$F$98,"USD",$J$59:$J$98,"&lt;"&amp;EDATE(AS$108,1),$K$59:$K$98,"&gt;="&amp;AS$108,$E$59:$E$98,"Arranque")))))</x:f>
        <x:v>n.a.</x:v>
      </x:c>
      <x:c r="AT129" s="75" t="str">
        <x:f>IF($D$102=0,"n.a.",IF($H$102&gt;0,"n.a.",IF($D$102=0,"n.a.",IF(COUNTIFS($D$47:$D$54,"Sim",$O$47:$O$54,"&lt;&gt;Completo")&gt;0,"n.a.",SUMIFS($M$47:$M$54,$D$47:$D$54,"Sim",$O$47:$O$54,"Completo",$F$47:$F$54,"USD",$J$47:$J$54,"&lt;"&amp;EDATE(AT$108,1),$K$47:$K$54,"&gt;="&amp;AT$108,$E$47:$E$54,"Arranque")))+IF($D$102=0,"n.a.",IF(COUNTIFS($D$59:$D$98,"Sim",$O$59:$O$98,"&lt;&gt;Completo")&gt;0,"n.a.",SUMIFS($M$59:$M$98,$D$59:$D$98,"Sim",$O$59:$O$98,"Completo",$F$59:$F$98,"USD",$J$59:$J$98,"&lt;"&amp;EDATE(AT$108,1),$K$59:$K$98,"&gt;="&amp;AT$108,$E$59:$E$98,"Arranque")))))</x:f>
        <x:v>n.a.</x:v>
      </x:c>
      <x:c r="AU129" s="75" t="str">
        <x:f>IF($D$102=0,"n.a.",IF($H$102&gt;0,"n.a.",IF($D$102=0,"n.a.",IF(COUNTIFS($D$47:$D$54,"Sim",$O$47:$O$54,"&lt;&gt;Completo")&gt;0,"n.a.",SUMIFS($M$47:$M$54,$D$47:$D$54,"Sim",$O$47:$O$54,"Completo",$F$47:$F$54,"USD",$J$47:$J$54,"&lt;"&amp;EDATE(AU$108,1),$K$47:$K$54,"&gt;="&amp;AU$108,$E$47:$E$54,"Arranque")))+IF($D$102=0,"n.a.",IF(COUNTIFS($D$59:$D$98,"Sim",$O$59:$O$98,"&lt;&gt;Completo")&gt;0,"n.a.",SUMIFS($M$59:$M$98,$D$59:$D$98,"Sim",$O$59:$O$98,"Completo",$F$59:$F$98,"USD",$J$59:$J$98,"&lt;"&amp;EDATE(AU$108,1),$K$59:$K$98,"&gt;="&amp;AU$108,$E$59:$E$98,"Arranque")))))</x:f>
        <x:v>n.a.</x:v>
      </x:c>
      <x:c r="AV129" s="75" t="str">
        <x:f>IF($D$102=0,"n.a.",IF($H$102&gt;0,"n.a.",IF($D$102=0,"n.a.",IF(COUNTIFS($D$47:$D$54,"Sim",$O$47:$O$54,"&lt;&gt;Completo")&gt;0,"n.a.",SUMIFS($M$47:$M$54,$D$47:$D$54,"Sim",$O$47:$O$54,"Completo",$F$47:$F$54,"USD",$J$47:$J$54,"&lt;"&amp;EDATE(AV$108,1),$K$47:$K$54,"&gt;="&amp;AV$108,$E$47:$E$54,"Arranque")))+IF($D$102=0,"n.a.",IF(COUNTIFS($D$59:$D$98,"Sim",$O$59:$O$98,"&lt;&gt;Completo")&gt;0,"n.a.",SUMIFS($M$59:$M$98,$D$59:$D$98,"Sim",$O$59:$O$98,"Completo",$F$59:$F$98,"USD",$J$59:$J$98,"&lt;"&amp;EDATE(AV$108,1),$K$59:$K$98,"&gt;="&amp;AV$108,$E$59:$E$98,"Arranque")))))</x:f>
        <x:v>n.a.</x:v>
      </x:c>
      <x:c r="AW129" s="75" t="str">
        <x:f>IF($D$102=0,"n.a.",IF($H$102&gt;0,"n.a.",IF($D$102=0,"n.a.",IF(COUNTIFS($D$47:$D$54,"Sim",$O$47:$O$54,"&lt;&gt;Completo")&gt;0,"n.a.",SUMIFS($M$47:$M$54,$D$47:$D$54,"Sim",$O$47:$O$54,"Completo",$F$47:$F$54,"USD",$J$47:$J$54,"&lt;"&amp;EDATE(AW$108,1),$K$47:$K$54,"&gt;="&amp;AW$108,$E$47:$E$54,"Arranque")))+IF($D$102=0,"n.a.",IF(COUNTIFS($D$59:$D$98,"Sim",$O$59:$O$98,"&lt;&gt;Completo")&gt;0,"n.a.",SUMIFS($M$59:$M$98,$D$59:$D$98,"Sim",$O$59:$O$98,"Completo",$F$59:$F$98,"USD",$J$59:$J$98,"&lt;"&amp;EDATE(AW$108,1),$K$59:$K$98,"&gt;="&amp;AW$108,$E$59:$E$98,"Arranque")))))</x:f>
        <x:v>n.a.</x:v>
      </x:c>
      <x:c r="AX129" s="75" t="str">
        <x:f>IF($D$102=0,"n.a.",IF($H$102&gt;0,"n.a.",IF($D$102=0,"n.a.",IF(COUNTIFS($D$47:$D$54,"Sim",$O$47:$O$54,"&lt;&gt;Completo")&gt;0,"n.a.",SUMIFS($M$47:$M$54,$D$47:$D$54,"Sim",$O$47:$O$54,"Completo",$F$47:$F$54,"USD",$J$47:$J$54,"&lt;"&amp;EDATE(AX$108,1),$K$47:$K$54,"&gt;="&amp;AX$108,$E$47:$E$54,"Arranque")))+IF($D$102=0,"n.a.",IF(COUNTIFS($D$59:$D$98,"Sim",$O$59:$O$98,"&lt;&gt;Completo")&gt;0,"n.a.",SUMIFS($M$59:$M$98,$D$59:$D$98,"Sim",$O$59:$O$98,"Completo",$F$59:$F$98,"USD",$J$59:$J$98,"&lt;"&amp;EDATE(AX$108,1),$K$59:$K$98,"&gt;="&amp;AX$108,$E$59:$E$98,"Arranque")))))</x:f>
        <x:v>n.a.</x:v>
      </x:c>
      <x:c r="AY129" s="75" t="str">
        <x:f>IF($D$102=0,"n.a.",IF($H$102&gt;0,"n.a.",IF($D$102=0,"n.a.",IF(COUNTIFS($D$47:$D$54,"Sim",$O$47:$O$54,"&lt;&gt;Completo")&gt;0,"n.a.",SUMIFS($M$47:$M$54,$D$47:$D$54,"Sim",$O$47:$O$54,"Completo",$F$47:$F$54,"USD",$J$47:$J$54,"&lt;"&amp;EDATE(AY$108,1),$K$47:$K$54,"&gt;="&amp;AY$108,$E$47:$E$54,"Arranque")))+IF($D$102=0,"n.a.",IF(COUNTIFS($D$59:$D$98,"Sim",$O$59:$O$98,"&lt;&gt;Completo")&gt;0,"n.a.",SUMIFS($M$59:$M$98,$D$59:$D$98,"Sim",$O$59:$O$98,"Completo",$F$59:$F$98,"USD",$J$59:$J$98,"&lt;"&amp;EDATE(AY$108,1),$K$59:$K$98,"&gt;="&amp;AY$108,$E$59:$E$98,"Arranque")))))</x:f>
        <x:v>n.a.</x:v>
      </x:c>
      <x:c r="AZ129" s="75" t="str">
        <x:f>IF($D$102=0,"n.a.",IF($H$102&gt;0,"n.a.",IF($D$102=0,"n.a.",IF(COUNTIFS($D$47:$D$54,"Sim",$O$47:$O$54,"&lt;&gt;Completo")&gt;0,"n.a.",SUMIFS($M$47:$M$54,$D$47:$D$54,"Sim",$O$47:$O$54,"Completo",$F$47:$F$54,"USD",$J$47:$J$54,"&lt;"&amp;EDATE(AZ$108,1),$K$47:$K$54,"&gt;="&amp;AZ$108,$E$47:$E$54,"Arranque")))+IF($D$102=0,"n.a.",IF(COUNTIFS($D$59:$D$98,"Sim",$O$59:$O$98,"&lt;&gt;Completo")&gt;0,"n.a.",SUMIFS($M$59:$M$98,$D$59:$D$98,"Sim",$O$59:$O$98,"Completo",$F$59:$F$98,"USD",$J$59:$J$98,"&lt;"&amp;EDATE(AZ$108,1),$K$59:$K$98,"&gt;="&amp;AZ$108,$E$59:$E$98,"Arranque")))))</x:f>
        <x:v>n.a.</x:v>
      </x:c>
      <x:c r="BA129" s="75" t="str">
        <x:f>IF($D$102=0,"n.a.",IF($H$102&gt;0,"n.a.",IF($D$102=0,"n.a.",IF(COUNTIFS($D$47:$D$54,"Sim",$O$47:$O$54,"&lt;&gt;Completo")&gt;0,"n.a.",SUMIFS($M$47:$M$54,$D$47:$D$54,"Sim",$O$47:$O$54,"Completo",$F$47:$F$54,"USD",$J$47:$J$54,"&lt;"&amp;EDATE(BA$108,1),$K$47:$K$54,"&gt;="&amp;BA$108,$E$47:$E$54,"Arranque")))+IF($D$102=0,"n.a.",IF(COUNTIFS($D$59:$D$98,"Sim",$O$59:$O$98,"&lt;&gt;Completo")&gt;0,"n.a.",SUMIFS($M$59:$M$98,$D$59:$D$98,"Sim",$O$59:$O$98,"Completo",$F$59:$F$98,"USD",$J$59:$J$98,"&lt;"&amp;EDATE(BA$108,1),$K$59:$K$98,"&gt;="&amp;BA$108,$E$59:$E$98,"Arranque")))))</x:f>
        <x:v>n.a.</x:v>
      </x:c>
      <x:c r="BB129" s="75" t="str">
        <x:f>IF($D$102=0,"n.a.",IF($H$102&gt;0,"n.a.",IF($D$102=0,"n.a.",IF(COUNTIFS($D$47:$D$54,"Sim",$O$47:$O$54,"&lt;&gt;Completo")&gt;0,"n.a.",SUMIFS($M$47:$M$54,$D$47:$D$54,"Sim",$O$47:$O$54,"Completo",$F$47:$F$54,"USD",$J$47:$J$54,"&lt;"&amp;EDATE(BB$108,1),$K$47:$K$54,"&gt;="&amp;BB$108,$E$47:$E$54,"Arranque")))+IF($D$102=0,"n.a.",IF(COUNTIFS($D$59:$D$98,"Sim",$O$59:$O$98,"&lt;&gt;Completo")&gt;0,"n.a.",SUMIFS($M$59:$M$98,$D$59:$D$98,"Sim",$O$59:$O$98,"Completo",$F$59:$F$98,"USD",$J$59:$J$98,"&lt;"&amp;EDATE(BB$108,1),$K$59:$K$98,"&gt;="&amp;BB$108,$E$59:$E$98,"Arranque")))))</x:f>
        <x:v>n.a.</x:v>
      </x:c>
      <x:c r="BC129" s="75" t="str">
        <x:f>IF($D$102=0,"n.a.",IF($H$102&gt;0,"n.a.",IF($D$102=0,"n.a.",IF(COUNTIFS($D$47:$D$54,"Sim",$O$47:$O$54,"&lt;&gt;Completo")&gt;0,"n.a.",SUMIFS($M$47:$M$54,$D$47:$D$54,"Sim",$O$47:$O$54,"Completo",$F$47:$F$54,"USD",$J$47:$J$54,"&lt;"&amp;EDATE(BC$108,1),$K$47:$K$54,"&gt;="&amp;BC$108,$E$47:$E$54,"Arranque")))+IF($D$102=0,"n.a.",IF(COUNTIFS($D$59:$D$98,"Sim",$O$59:$O$98,"&lt;&gt;Completo")&gt;0,"n.a.",SUMIFS($M$59:$M$98,$D$59:$D$98,"Sim",$O$59:$O$98,"Completo",$F$59:$F$98,"USD",$J$59:$J$98,"&lt;"&amp;EDATE(BC$108,1),$K$59:$K$98,"&gt;="&amp;BC$108,$E$59:$E$98,"Arranque")))))</x:f>
        <x:v>n.a.</x:v>
      </x:c>
      <x:c r="BD129" s="75" t="str">
        <x:f>IF($D$102=0,"n.a.",IF($H$102&gt;0,"n.a.",IF($D$102=0,"n.a.",IF(COUNTIFS($D$47:$D$54,"Sim",$O$47:$O$54,"&lt;&gt;Completo")&gt;0,"n.a.",SUMIFS($M$47:$M$54,$D$47:$D$54,"Sim",$O$47:$O$54,"Completo",$F$47:$F$54,"USD",$J$47:$J$54,"&lt;"&amp;EDATE(BD$108,1),$K$47:$K$54,"&gt;="&amp;BD$108,$E$47:$E$54,"Arranque")))+IF($D$102=0,"n.a.",IF(COUNTIFS($D$59:$D$98,"Sim",$O$59:$O$98,"&lt;&gt;Completo")&gt;0,"n.a.",SUMIFS($M$59:$M$98,$D$59:$D$98,"Sim",$O$59:$O$98,"Completo",$F$59:$F$98,"USD",$J$59:$J$98,"&lt;"&amp;EDATE(BD$108,1),$K$59:$K$98,"&gt;="&amp;BD$108,$E$59:$E$98,"Arranque")))))</x:f>
        <x:v>n.a.</x:v>
      </x:c>
      <x:c r="BE129" s="75" t="str">
        <x:f>IF($D$102=0,"n.a.",IF($H$102&gt;0,"n.a.",IF($D$102=0,"n.a.",IF(COUNTIFS($D$47:$D$54,"Sim",$O$47:$O$54,"&lt;&gt;Completo")&gt;0,"n.a.",SUMIFS($M$47:$M$54,$D$47:$D$54,"Sim",$O$47:$O$54,"Completo",$F$47:$F$54,"USD",$J$47:$J$54,"&lt;"&amp;EDATE(BE$108,1),$K$47:$K$54,"&gt;="&amp;BE$108,$E$47:$E$54,"Arranque")))+IF($D$102=0,"n.a.",IF(COUNTIFS($D$59:$D$98,"Sim",$O$59:$O$98,"&lt;&gt;Completo")&gt;0,"n.a.",SUMIFS($M$59:$M$98,$D$59:$D$98,"Sim",$O$59:$O$98,"Completo",$F$59:$F$98,"USD",$J$59:$J$98,"&lt;"&amp;EDATE(BE$108,1),$K$59:$K$98,"&gt;="&amp;BE$108,$E$59:$E$98,"Arranque")))))</x:f>
        <x:v>n.a.</x:v>
      </x:c>
      <x:c r="BF129" s="75" t="str">
        <x:f>IF($D$102=0,"n.a.",IF($H$102&gt;0,"n.a.",IF($D$102=0,"n.a.",IF(COUNTIFS($D$47:$D$54,"Sim",$O$47:$O$54,"&lt;&gt;Completo")&gt;0,"n.a.",SUMIFS($M$47:$M$54,$D$47:$D$54,"Sim",$O$47:$O$54,"Completo",$F$47:$F$54,"USD",$J$47:$J$54,"&lt;"&amp;EDATE(BF$108,1),$K$47:$K$54,"&gt;="&amp;BF$108,$E$47:$E$54,"Arranque")))+IF($D$102=0,"n.a.",IF(COUNTIFS($D$59:$D$98,"Sim",$O$59:$O$98,"&lt;&gt;Completo")&gt;0,"n.a.",SUMIFS($M$59:$M$98,$D$59:$D$98,"Sim",$O$59:$O$98,"Completo",$F$59:$F$98,"USD",$J$59:$J$98,"&lt;"&amp;EDATE(BF$108,1),$K$59:$K$98,"&gt;="&amp;BF$108,$E$59:$E$98,"Arranque")))))</x:f>
        <x:v>n.a.</x:v>
      </x:c>
      <x:c r="BG129" s="75" t="str">
        <x:f>IF($D$102=0,"n.a.",IF($H$102&gt;0,"n.a.",IF($D$102=0,"n.a.",IF(COUNTIFS($D$47:$D$54,"Sim",$O$47:$O$54,"&lt;&gt;Completo")&gt;0,"n.a.",SUMIFS($M$47:$M$54,$D$47:$D$54,"Sim",$O$47:$O$54,"Completo",$F$47:$F$54,"USD",$J$47:$J$54,"&lt;"&amp;EDATE(BG$108,1),$K$47:$K$54,"&gt;="&amp;BG$108,$E$47:$E$54,"Arranque")))+IF($D$102=0,"n.a.",IF(COUNTIFS($D$59:$D$98,"Sim",$O$59:$O$98,"&lt;&gt;Completo")&gt;0,"n.a.",SUMIFS($M$59:$M$98,$D$59:$D$98,"Sim",$O$59:$O$98,"Completo",$F$59:$F$98,"USD",$J$59:$J$98,"&lt;"&amp;EDATE(BG$108,1),$K$59:$K$98,"&gt;="&amp;BG$108,$E$59:$E$98,"Arranque")))))</x:f>
        <x:v>n.a.</x:v>
      </x:c>
      <x:c r="BH129" s="75" t="str">
        <x:f>IF($D$102=0,"n.a.",IF($H$102&gt;0,"n.a.",IF($D$102=0,"n.a.",IF(COUNTIFS($D$47:$D$54,"Sim",$O$47:$O$54,"&lt;&gt;Completo")&gt;0,"n.a.",SUMIFS($M$47:$M$54,$D$47:$D$54,"Sim",$O$47:$O$54,"Completo",$F$47:$F$54,"USD",$J$47:$J$54,"&lt;"&amp;EDATE(BH$108,1),$K$47:$K$54,"&gt;="&amp;BH$108,$E$47:$E$54,"Arranque")))+IF($D$102=0,"n.a.",IF(COUNTIFS($D$59:$D$98,"Sim",$O$59:$O$98,"&lt;&gt;Completo")&gt;0,"n.a.",SUMIFS($M$59:$M$98,$D$59:$D$98,"Sim",$O$59:$O$98,"Completo",$F$59:$F$98,"USD",$J$59:$J$98,"&lt;"&amp;EDATE(BH$108,1),$K$59:$K$98,"&gt;="&amp;BH$108,$E$59:$E$98,"Arranque")))))</x:f>
        <x:v>n.a.</x:v>
      </x:c>
      <x:c r="BI129" s="75" t="str">
        <x:f>IF($D$102=0,"n.a.",IF($H$102&gt;0,"n.a.",IF($D$102=0,"n.a.",IF(COUNTIFS($D$47:$D$54,"Sim",$O$47:$O$54,"&lt;&gt;Completo")&gt;0,"n.a.",SUMIFS($M$47:$M$54,$D$47:$D$54,"Sim",$O$47:$O$54,"Completo",$F$47:$F$54,"USD",$J$47:$J$54,"&lt;"&amp;EDATE(BI$108,1),$K$47:$K$54,"&gt;="&amp;BI$108,$E$47:$E$54,"Arranque")))+IF($D$102=0,"n.a.",IF(COUNTIFS($D$59:$D$98,"Sim",$O$59:$O$98,"&lt;&gt;Completo")&gt;0,"n.a.",SUMIFS($M$59:$M$98,$D$59:$D$98,"Sim",$O$59:$O$98,"Completo",$F$59:$F$98,"USD",$J$59:$J$98,"&lt;"&amp;EDATE(BI$108,1),$K$59:$K$98,"&gt;="&amp;BI$108,$E$59:$E$98,"Arranque")))))</x:f>
        <x:v>n.a.</x:v>
      </x:c>
      <x:c r="BJ129" s="75" t="str">
        <x:f>IF($D$102=0,"n.a.",IF($H$102&gt;0,"n.a.",IF($D$102=0,"n.a.",IF(COUNTIFS($D$47:$D$54,"Sim",$O$47:$O$54,"&lt;&gt;Completo")&gt;0,"n.a.",SUMIFS($M$47:$M$54,$D$47:$D$54,"Sim",$O$47:$O$54,"Completo",$F$47:$F$54,"USD",$J$47:$J$54,"&lt;"&amp;EDATE(BJ$108,1),$K$47:$K$54,"&gt;="&amp;BJ$108,$E$47:$E$54,"Arranque")))+IF($D$102=0,"n.a.",IF(COUNTIFS($D$59:$D$98,"Sim",$O$59:$O$98,"&lt;&gt;Completo")&gt;0,"n.a.",SUMIFS($M$59:$M$98,$D$59:$D$98,"Sim",$O$59:$O$98,"Completo",$F$59:$F$98,"USD",$J$59:$J$98,"&lt;"&amp;EDATE(BJ$108,1),$K$59:$K$98,"&gt;="&amp;BJ$108,$E$59:$E$98,"Arranque")))))</x:f>
        <x:v>n.a.</x:v>
      </x:c>
      <x:c r="BK129" s="75" t="str">
        <x:f>IF($D$102=0,"n.a.",IF($H$102&gt;0,"n.a.",IF($D$102=0,"n.a.",IF(COUNTIFS($D$47:$D$54,"Sim",$O$47:$O$54,"&lt;&gt;Completo")&gt;0,"n.a.",SUMIFS($M$47:$M$54,$D$47:$D$54,"Sim",$O$47:$O$54,"Completo",$F$47:$F$54,"USD",$J$47:$J$54,"&lt;"&amp;EDATE(BK$108,1),$K$47:$K$54,"&gt;="&amp;BK$108,$E$47:$E$54,"Arranque")))+IF($D$102=0,"n.a.",IF(COUNTIFS($D$59:$D$98,"Sim",$O$59:$O$98,"&lt;&gt;Completo")&gt;0,"n.a.",SUMIFS($M$59:$M$98,$D$59:$D$98,"Sim",$O$59:$O$98,"Completo",$F$59:$F$98,"USD",$J$59:$J$98,"&lt;"&amp;EDATE(BK$108,1),$K$59:$K$98,"&gt;="&amp;BK$108,$E$59:$E$98,"Arranque")))))</x:f>
        <x:v>n.a.</x:v>
      </x:c>
      <x:c r="BL129" s="75" t="str">
        <x:f>IF($D$102=0,"n.a.",IF($H$102&gt;0,"n.a.",IF($D$102=0,"n.a.",IF(COUNTIFS($D$47:$D$54,"Sim",$O$47:$O$54,"&lt;&gt;Completo")&gt;0,"n.a.",SUMIFS($M$47:$M$54,$D$47:$D$54,"Sim",$O$47:$O$54,"Completo",$F$47:$F$54,"USD",$J$47:$J$54,"&lt;"&amp;EDATE(BL$108,1),$K$47:$K$54,"&gt;="&amp;BL$108,$E$47:$E$54,"Arranque")))+IF($D$102=0,"n.a.",IF(COUNTIFS($D$59:$D$98,"Sim",$O$59:$O$98,"&lt;&gt;Completo")&gt;0,"n.a.",SUMIFS($M$59:$M$98,$D$59:$D$98,"Sim",$O$59:$O$98,"Completo",$F$59:$F$98,"USD",$J$59:$J$98,"&lt;"&amp;EDATE(BL$108,1),$K$59:$K$98,"&gt;="&amp;BL$108,$E$59:$E$98,"Arranque")))))</x:f>
        <x:v>n.a.</x:v>
      </x:c>
      <x:c r="BM129" s="75" t="str">
        <x:f>IF($D$102=0,"n.a.",IF($H$102&gt;0,"n.a.",IF($D$102=0,"n.a.",IF(COUNTIFS($D$47:$D$54,"Sim",$O$47:$O$54,"&lt;&gt;Completo")&gt;0,"n.a.",SUMIFS($M$47:$M$54,$D$47:$D$54,"Sim",$O$47:$O$54,"Completo",$F$47:$F$54,"USD",$J$47:$J$54,"&lt;"&amp;EDATE(BM$108,1),$K$47:$K$54,"&gt;="&amp;BM$108,$E$47:$E$54,"Arranque")))+IF($D$102=0,"n.a.",IF(COUNTIFS($D$59:$D$98,"Sim",$O$59:$O$98,"&lt;&gt;Completo")&gt;0,"n.a.",SUMIFS($M$59:$M$98,$D$59:$D$98,"Sim",$O$59:$O$98,"Completo",$F$59:$F$98,"USD",$J$59:$J$98,"&lt;"&amp;EDATE(BM$108,1),$K$59:$K$98,"&gt;="&amp;BM$108,$E$59:$E$98,"Arranque")))))</x:f>
        <x:v>n.a.</x:v>
      </x:c>
      <x:c r="BN129" s="75" t="str">
        <x:f>IF($D$102=0,"n.a.",IF($H$102&gt;0,"n.a.",IF($D$102=0,"n.a.",IF(COUNTIFS($D$47:$D$54,"Sim",$O$47:$O$54,"&lt;&gt;Completo")&gt;0,"n.a.",SUMIFS($M$47:$M$54,$D$47:$D$54,"Sim",$O$47:$O$54,"Completo",$F$47:$F$54,"USD",$J$47:$J$54,"&lt;"&amp;EDATE(BN$108,1),$K$47:$K$54,"&gt;="&amp;BN$108,$E$47:$E$54,"Arranque")))+IF($D$102=0,"n.a.",IF(COUNTIFS($D$59:$D$98,"Sim",$O$59:$O$98,"&lt;&gt;Completo")&gt;0,"n.a.",SUMIFS($M$59:$M$98,$D$59:$D$98,"Sim",$O$59:$O$98,"Completo",$F$59:$F$98,"USD",$J$59:$J$98,"&lt;"&amp;EDATE(BN$108,1),$K$59:$K$98,"&gt;="&amp;BN$108,$E$59:$E$98,"Arranque")))))</x:f>
        <x:v>n.a.</x:v>
      </x:c>
      <x:c r="BO129" s="75" t="str">
        <x:f>IF($D$102=0,"n.a.",IF($H$102&gt;0,"n.a.",IF($D$102=0,"n.a.",IF(COUNTIFS($D$47:$D$54,"Sim",$O$47:$O$54,"&lt;&gt;Completo")&gt;0,"n.a.",SUMIFS($M$47:$M$54,$D$47:$D$54,"Sim",$O$47:$O$54,"Completo",$F$47:$F$54,"USD",$J$47:$J$54,"&lt;"&amp;EDATE(BO$108,1),$K$47:$K$54,"&gt;="&amp;BO$108,$E$47:$E$54,"Arranque")))+IF($D$102=0,"n.a.",IF(COUNTIFS($D$59:$D$98,"Sim",$O$59:$O$98,"&lt;&gt;Completo")&gt;0,"n.a.",SUMIFS($M$59:$M$98,$D$59:$D$98,"Sim",$O$59:$O$98,"Completo",$F$59:$F$98,"USD",$J$59:$J$98,"&lt;"&amp;EDATE(BO$108,1),$K$59:$K$98,"&gt;="&amp;BO$108,$E$59:$E$98,"Arranque")))))</x:f>
        <x:v>n.a.</x:v>
      </x:c>
      <x:c r="BP129" s="75" t="str">
        <x:f>IF($D$102=0,"n.a.",IF($H$102&gt;0,"n.a.",IF($D$102=0,"n.a.",IF(COUNTIFS($D$47:$D$54,"Sim",$O$47:$O$54,"&lt;&gt;Completo")&gt;0,"n.a.",SUMIFS($M$47:$M$54,$D$47:$D$54,"Sim",$O$47:$O$54,"Completo",$F$47:$F$54,"USD",$J$47:$J$54,"&lt;"&amp;EDATE(BP$108,1),$K$47:$K$54,"&gt;="&amp;BP$108,$E$47:$E$54,"Arranque")))+IF($D$102=0,"n.a.",IF(COUNTIFS($D$59:$D$98,"Sim",$O$59:$O$98,"&lt;&gt;Completo")&gt;0,"n.a.",SUMIFS($M$59:$M$98,$D$59:$D$98,"Sim",$O$59:$O$98,"Completo",$F$59:$F$98,"USD",$J$59:$J$98,"&lt;"&amp;EDATE(BP$108,1),$K$59:$K$98,"&gt;="&amp;BP$108,$E$59:$E$98,"Arranque")))))</x:f>
        <x:v>n.a.</x:v>
      </x:c>
      <x:c r="BQ129" s="75" t="str">
        <x:f>IF($D$102=0,"n.a.",IF($H$102&gt;0,"n.a.",IF($D$102=0,"n.a.",IF(COUNTIFS($D$47:$D$54,"Sim",$O$47:$O$54,"&lt;&gt;Completo")&gt;0,"n.a.",SUMIFS($M$47:$M$54,$D$47:$D$54,"Sim",$O$47:$O$54,"Completo",$F$47:$F$54,"USD",$J$47:$J$54,"&lt;"&amp;EDATE(BQ$108,1),$K$47:$K$54,"&gt;="&amp;BQ$108,$E$47:$E$54,"Arranque")))+IF($D$102=0,"n.a.",IF(COUNTIFS($D$59:$D$98,"Sim",$O$59:$O$98,"&lt;&gt;Completo")&gt;0,"n.a.",SUMIFS($M$59:$M$98,$D$59:$D$98,"Sim",$O$59:$O$98,"Completo",$F$59:$F$98,"USD",$J$59:$J$98,"&lt;"&amp;EDATE(BQ$108,1),$K$59:$K$98,"&gt;="&amp;BQ$108,$E$59:$E$98,"Arranque")))))</x:f>
        <x:v>n.a.</x:v>
      </x:c>
      <x:c r="BR129" s="75" t="str">
        <x:f>IF($D$102=0,"n.a.",IF($H$102&gt;0,"n.a.",IF($D$102=0,"n.a.",IF(COUNTIFS($D$47:$D$54,"Sim",$O$47:$O$54,"&lt;&gt;Completo")&gt;0,"n.a.",SUMIFS($M$47:$M$54,$D$47:$D$54,"Sim",$O$47:$O$54,"Completo",$F$47:$F$54,"USD",$J$47:$J$54,"&lt;"&amp;EDATE(BR$108,1),$K$47:$K$54,"&gt;="&amp;BR$108,$E$47:$E$54,"Arranque")))+IF($D$102=0,"n.a.",IF(COUNTIFS($D$59:$D$98,"Sim",$O$59:$O$98,"&lt;&gt;Completo")&gt;0,"n.a.",SUMIFS($M$59:$M$98,$D$59:$D$98,"Sim",$O$59:$O$98,"Completo",$F$59:$F$98,"USD",$J$59:$J$98,"&lt;"&amp;EDATE(BR$108,1),$K$59:$K$98,"&gt;="&amp;BR$108,$E$59:$E$98,"Arranque")))))</x:f>
        <x:v>n.a.</x:v>
      </x:c>
      <x:c r="BS129" s="75" t="str">
        <x:f>IF($D$102=0,"n.a.",IF($H$102&gt;0,"n.a.",IF($D$102=0,"n.a.",IF(COUNTIFS($D$47:$D$54,"Sim",$O$47:$O$54,"&lt;&gt;Completo")&gt;0,"n.a.",SUMIFS($M$47:$M$54,$D$47:$D$54,"Sim",$O$47:$O$54,"Completo",$F$47:$F$54,"USD",$J$47:$J$54,"&lt;"&amp;EDATE(BS$108,1),$K$47:$K$54,"&gt;="&amp;BS$108,$E$47:$E$54,"Arranque")))+IF($D$102=0,"n.a.",IF(COUNTIFS($D$59:$D$98,"Sim",$O$59:$O$98,"&lt;&gt;Completo")&gt;0,"n.a.",SUMIFS($M$59:$M$98,$D$59:$D$98,"Sim",$O$59:$O$98,"Completo",$F$59:$F$98,"USD",$J$59:$J$98,"&lt;"&amp;EDATE(BS$108,1),$K$59:$K$98,"&gt;="&amp;BS$108,$E$59:$E$98,"Arranque")))))</x:f>
        <x:v>n.a.</x:v>
      </x:c>
      <x:c r="BT129" s="75" t="str">
        <x:f>IF($D$102=0,"n.a.",IF($H$102&gt;0,"n.a.",IF($D$102=0,"n.a.",IF(COUNTIFS($D$47:$D$54,"Sim",$O$47:$O$54,"&lt;&gt;Completo")&gt;0,"n.a.",SUMIFS($M$47:$M$54,$D$47:$D$54,"Sim",$O$47:$O$54,"Completo",$F$47:$F$54,"USD",$J$47:$J$54,"&lt;"&amp;EDATE(BT$108,1),$K$47:$K$54,"&gt;="&amp;BT$108,$E$47:$E$54,"Arranque")))+IF($D$102=0,"n.a.",IF(COUNTIFS($D$59:$D$98,"Sim",$O$59:$O$98,"&lt;&gt;Completo")&gt;0,"n.a.",SUMIFS($M$59:$M$98,$D$59:$D$98,"Sim",$O$59:$O$98,"Completo",$F$59:$F$98,"USD",$J$59:$J$98,"&lt;"&amp;EDATE(BT$108,1),$K$59:$K$98,"&gt;="&amp;BT$108,$E$59:$E$98,"Arranque")))))</x:f>
        <x:v>n.a.</x:v>
      </x:c>
      <x:c r="BU129" s="75" t="str">
        <x:f>IF($D$102=0,"n.a.",IF($H$102&gt;0,"n.a.",IF($D$102=0,"n.a.",IF(COUNTIFS($D$47:$D$54,"Sim",$O$47:$O$54,"&lt;&gt;Completo")&gt;0,"n.a.",SUMIFS($M$47:$M$54,$D$47:$D$54,"Sim",$O$47:$O$54,"Completo",$F$47:$F$54,"USD",$J$47:$J$54,"&lt;"&amp;EDATE(BU$108,1),$K$47:$K$54,"&gt;="&amp;BU$108,$E$47:$E$54,"Arranque")))+IF($D$102=0,"n.a.",IF(COUNTIFS($D$59:$D$98,"Sim",$O$59:$O$98,"&lt;&gt;Completo")&gt;0,"n.a.",SUMIFS($M$59:$M$98,$D$59:$D$98,"Sim",$O$59:$O$98,"Completo",$F$59:$F$98,"USD",$J$59:$J$98,"&lt;"&amp;EDATE(BU$108,1),$K$59:$K$98,"&gt;="&amp;BU$108,$E$59:$E$98,"Arranque")))))</x:f>
        <x:v>n.a.</x:v>
      </x:c>
      <x:c r="BV129" s="75" t="str">
        <x:f>IF($D$102=0,"n.a.",IF($H$102&gt;0,"n.a.",IF($D$102=0,"n.a.",IF(COUNTIFS($D$47:$D$54,"Sim",$O$47:$O$54,"&lt;&gt;Completo")&gt;0,"n.a.",SUMIFS($M$47:$M$54,$D$47:$D$54,"Sim",$O$47:$O$54,"Completo",$F$47:$F$54,"USD",$J$47:$J$54,"&lt;"&amp;EDATE(BV$108,1),$K$47:$K$54,"&gt;="&amp;BV$108,$E$47:$E$54,"Arranque")))+IF($D$102=0,"n.a.",IF(COUNTIFS($D$59:$D$98,"Sim",$O$59:$O$98,"&lt;&gt;Completo")&gt;0,"n.a.",SUMIFS($M$59:$M$98,$D$59:$D$98,"Sim",$O$59:$O$98,"Completo",$F$59:$F$98,"USD",$J$59:$J$98,"&lt;"&amp;EDATE(BV$108,1),$K$59:$K$98,"&gt;="&amp;BV$108,$E$59:$E$98,"Arranque")))))</x:f>
        <x:v>n.a.</x:v>
      </x:c>
      <x:c r="BW129" s="75" t="str">
        <x:f>IF($D$102=0,"n.a.",IF($H$102&gt;0,"n.a.",IF($D$102=0,"n.a.",IF(COUNTIFS($D$47:$D$54,"Sim",$O$47:$O$54,"&lt;&gt;Completo")&gt;0,"n.a.",SUMIFS($M$47:$M$54,$D$47:$D$54,"Sim",$O$47:$O$54,"Completo",$F$47:$F$54,"USD",$J$47:$J$54,"&lt;"&amp;EDATE(BW$108,1),$K$47:$K$54,"&gt;="&amp;BW$108,$E$47:$E$54,"Arranque")))+IF($D$102=0,"n.a.",IF(COUNTIFS($D$59:$D$98,"Sim",$O$59:$O$98,"&lt;&gt;Completo")&gt;0,"n.a.",SUMIFS($M$59:$M$98,$D$59:$D$98,"Sim",$O$59:$O$98,"Completo",$F$59:$F$98,"USD",$J$59:$J$98,"&lt;"&amp;EDATE(BW$108,1),$K$59:$K$98,"&gt;="&amp;BW$108,$E$59:$E$98,"Arranque")))))</x:f>
        <x:v>n.a.</x:v>
      </x:c>
      <x:c r="BX129" s="75" t="str">
        <x:f>IF($D$102=0,"n.a.",IF($H$102&gt;0,"n.a.",IF($D$102=0,"n.a.",IF(COUNTIFS($D$47:$D$54,"Sim",$O$47:$O$54,"&lt;&gt;Completo")&gt;0,"n.a.",SUMIFS($M$47:$M$54,$D$47:$D$54,"Sim",$O$47:$O$54,"Completo",$F$47:$F$54,"USD",$J$47:$J$54,"&lt;"&amp;EDATE(BX$108,1),$K$47:$K$54,"&gt;="&amp;BX$108,$E$47:$E$54,"Arranque")))+IF($D$102=0,"n.a.",IF(COUNTIFS($D$59:$D$98,"Sim",$O$59:$O$98,"&lt;&gt;Completo")&gt;0,"n.a.",SUMIFS($M$59:$M$98,$D$59:$D$98,"Sim",$O$59:$O$98,"Completo",$F$59:$F$98,"USD",$J$59:$J$98,"&lt;"&amp;EDATE(BX$108,1),$K$59:$K$98,"&gt;="&amp;BX$108,$E$59:$E$98,"Arranque")))))</x:f>
        <x:v>n.a.</x:v>
      </x:c>
      <x:c r="BY129" s="75" t="str">
        <x:f>IF($D$102=0,"n.a.",IF($H$102&gt;0,"n.a.",IF($D$102=0,"n.a.",IF(COUNTIFS($D$47:$D$54,"Sim",$O$47:$O$54,"&lt;&gt;Completo")&gt;0,"n.a.",SUMIFS($M$47:$M$54,$D$47:$D$54,"Sim",$O$47:$O$54,"Completo",$F$47:$F$54,"USD",$J$47:$J$54,"&lt;"&amp;EDATE(BY$108,1),$K$47:$K$54,"&gt;="&amp;BY$108,$E$47:$E$54,"Arranque")))+IF($D$102=0,"n.a.",IF(COUNTIFS($D$59:$D$98,"Sim",$O$59:$O$98,"&lt;&gt;Completo")&gt;0,"n.a.",SUMIFS($M$59:$M$98,$D$59:$D$98,"Sim",$O$59:$O$98,"Completo",$F$59:$F$98,"USD",$J$59:$J$98,"&lt;"&amp;EDATE(BY$108,1),$K$59:$K$98,"&gt;="&amp;BY$108,$E$59:$E$98,"Arranque")))))</x:f>
        <x:v>n.a.</x:v>
      </x:c>
      <x:c r="BZ129" s="75" t="str">
        <x:f>IF($D$102=0,"n.a.",IF($H$102&gt;0,"n.a.",IF($D$102=0,"n.a.",IF(COUNTIFS($D$47:$D$54,"Sim",$O$47:$O$54,"&lt;&gt;Completo")&gt;0,"n.a.",SUMIFS($M$47:$M$54,$D$47:$D$54,"Sim",$O$47:$O$54,"Completo",$F$47:$F$54,"USD",$J$47:$J$54,"&lt;"&amp;EDATE(BZ$108,1),$K$47:$K$54,"&gt;="&amp;BZ$108,$E$47:$E$54,"Arranque")))+IF($D$102=0,"n.a.",IF(COUNTIFS($D$59:$D$98,"Sim",$O$59:$O$98,"&lt;&gt;Completo")&gt;0,"n.a.",SUMIFS($M$59:$M$98,$D$59:$D$98,"Sim",$O$59:$O$98,"Completo",$F$59:$F$98,"USD",$J$59:$J$98,"&lt;"&amp;EDATE(BZ$108,1),$K$59:$K$98,"&gt;="&amp;BZ$108,$E$59:$E$98,"Arranque")))))</x:f>
        <x:v>n.a.</x:v>
      </x:c>
      <x:c r="CA129" s="75" t="str">
        <x:f>IF($D$102=0,"n.a.",IF($H$102&gt;0,"n.a.",IF($D$102=0,"n.a.",IF(COUNTIFS($D$47:$D$54,"Sim",$O$47:$O$54,"&lt;&gt;Completo")&gt;0,"n.a.",SUMIFS($M$47:$M$54,$D$47:$D$54,"Sim",$O$47:$O$54,"Completo",$F$47:$F$54,"USD",$J$47:$J$54,"&lt;"&amp;EDATE(CA$108,1),$K$47:$K$54,"&gt;="&amp;CA$108,$E$47:$E$54,"Arranque")))+IF($D$102=0,"n.a.",IF(COUNTIFS($D$59:$D$98,"Sim",$O$59:$O$98,"&lt;&gt;Completo")&gt;0,"n.a.",SUMIFS($M$59:$M$98,$D$59:$D$98,"Sim",$O$59:$O$98,"Completo",$F$59:$F$98,"USD",$J$59:$J$98,"&lt;"&amp;EDATE(CA$108,1),$K$59:$K$98,"&gt;="&amp;CA$108,$E$59:$E$98,"Arranque")))))</x:f>
        <x:v>n.a.</x:v>
      </x:c>
      <x:c r="CB129" s="75" t="str">
        <x:f>IF($D$102=0,"n.a.",IF($H$102&gt;0,"n.a.",IF($D$102=0,"n.a.",IF(COUNTIFS($D$47:$D$54,"Sim",$O$47:$O$54,"&lt;&gt;Completo")&gt;0,"n.a.",SUMIFS($M$47:$M$54,$D$47:$D$54,"Sim",$O$47:$O$54,"Completo",$F$47:$F$54,"USD",$J$47:$J$54,"&lt;"&amp;EDATE(CB$108,1),$K$47:$K$54,"&gt;="&amp;CB$108,$E$47:$E$54,"Arranque")))+IF($D$102=0,"n.a.",IF(COUNTIFS($D$59:$D$98,"Sim",$O$59:$O$98,"&lt;&gt;Completo")&gt;0,"n.a.",SUMIFS($M$59:$M$98,$D$59:$D$98,"Sim",$O$59:$O$98,"Completo",$F$59:$F$98,"USD",$J$59:$J$98,"&lt;"&amp;EDATE(CB$108,1),$K$59:$K$98,"&gt;="&amp;CB$108,$E$59:$E$98,"Arranque")))))</x:f>
        <x:v>n.a.</x:v>
      </x:c>
      <x:c r="CC129" s="75" t="str">
        <x:f>IF($D$102=0,"n.a.",IF($H$102&gt;0,"n.a.",IF($D$102=0,"n.a.",IF(COUNTIFS($D$47:$D$54,"Sim",$O$47:$O$54,"&lt;&gt;Completo")&gt;0,"n.a.",SUMIFS($M$47:$M$54,$D$47:$D$54,"Sim",$O$47:$O$54,"Completo",$F$47:$F$54,"USD",$J$47:$J$54,"&lt;"&amp;EDATE(CC$108,1),$K$47:$K$54,"&gt;="&amp;CC$108,$E$47:$E$54,"Arranque")))+IF($D$102=0,"n.a.",IF(COUNTIFS($D$59:$D$98,"Sim",$O$59:$O$98,"&lt;&gt;Completo")&gt;0,"n.a.",SUMIFS($M$59:$M$98,$D$59:$D$98,"Sim",$O$59:$O$98,"Completo",$F$59:$F$98,"USD",$J$59:$J$98,"&lt;"&amp;EDATE(CC$108,1),$K$59:$K$98,"&gt;="&amp;CC$108,$E$59:$E$98,"Arranque")))))</x:f>
        <x:v>n.a.</x:v>
      </x:c>
      <x:c r="CD129" s="75" t="str">
        <x:f>IF($D$102=0,"n.a.",IF($H$102&gt;0,"n.a.",IF($D$102=0,"n.a.",IF(COUNTIFS($D$47:$D$54,"Sim",$O$47:$O$54,"&lt;&gt;Completo")&gt;0,"n.a.",SUMIFS($M$47:$M$54,$D$47:$D$54,"Sim",$O$47:$O$54,"Completo",$F$47:$F$54,"USD",$J$47:$J$54,"&lt;"&amp;EDATE(CD$108,1),$K$47:$K$54,"&gt;="&amp;CD$108,$E$47:$E$54,"Arranque")))+IF($D$102=0,"n.a.",IF(COUNTIFS($D$59:$D$98,"Sim",$O$59:$O$98,"&lt;&gt;Completo")&gt;0,"n.a.",SUMIFS($M$59:$M$98,$D$59:$D$98,"Sim",$O$59:$O$98,"Completo",$F$59:$F$98,"USD",$J$59:$J$98,"&lt;"&amp;EDATE(CD$108,1),$K$59:$K$98,"&gt;="&amp;CD$108,$E$59:$E$98,"Arranque")))))</x:f>
        <x:v>n.a.</x:v>
      </x:c>
      <x:c r="CE129" s="75" t="str">
        <x:f>IF($D$102=0,"n.a.",IF($H$102&gt;0,"n.a.",IF($D$102=0,"n.a.",IF(COUNTIFS($D$47:$D$54,"Sim",$O$47:$O$54,"&lt;&gt;Completo")&gt;0,"n.a.",SUMIFS($M$47:$M$54,$D$47:$D$54,"Sim",$O$47:$O$54,"Completo",$F$47:$F$54,"USD",$J$47:$J$54,"&lt;"&amp;EDATE(CE$108,1),$K$47:$K$54,"&gt;="&amp;CE$108,$E$47:$E$54,"Arranque")))+IF($D$102=0,"n.a.",IF(COUNTIFS($D$59:$D$98,"Sim",$O$59:$O$98,"&lt;&gt;Completo")&gt;0,"n.a.",SUMIFS($M$59:$M$98,$D$59:$D$98,"Sim",$O$59:$O$98,"Completo",$F$59:$F$98,"USD",$J$59:$J$98,"&lt;"&amp;EDATE(CE$108,1),$K$59:$K$98,"&gt;="&amp;CE$108,$E$59:$E$98,"Arranque")))))</x:f>
        <x:v>n.a.</x:v>
      </x:c>
      <x:c r="CF129" s="75" t="str">
        <x:f>IF($D$102=0,"n.a.",IF($H$102&gt;0,"n.a.",IF($D$102=0,"n.a.",IF(COUNTIFS($D$47:$D$54,"Sim",$O$47:$O$54,"&lt;&gt;Completo")&gt;0,"n.a.",SUMIFS($M$47:$M$54,$D$47:$D$54,"Sim",$O$47:$O$54,"Completo",$F$47:$F$54,"USD",$J$47:$J$54,"&lt;"&amp;EDATE(CF$108,1),$K$47:$K$54,"&gt;="&amp;CF$108,$E$47:$E$54,"Arranque")))+IF($D$102=0,"n.a.",IF(COUNTIFS($D$59:$D$98,"Sim",$O$59:$O$98,"&lt;&gt;Completo")&gt;0,"n.a.",SUMIFS($M$59:$M$98,$D$59:$D$98,"Sim",$O$59:$O$98,"Completo",$F$59:$F$98,"USD",$J$59:$J$98,"&lt;"&amp;EDATE(CF$108,1),$K$59:$K$98,"&gt;="&amp;CF$108,$E$59:$E$98,"Arranque")))))</x:f>
        <x:v>n.a.</x:v>
      </x:c>
      <x:c r="CG129" s="75" t="str">
        <x:f>IF($D$102=0,"n.a.",IF($H$102&gt;0,"n.a.",IF($D$102=0,"n.a.",IF(COUNTIFS($D$47:$D$54,"Sim",$O$47:$O$54,"&lt;&gt;Completo")&gt;0,"n.a.",SUMIFS($M$47:$M$54,$D$47:$D$54,"Sim",$O$47:$O$54,"Completo",$F$47:$F$54,"USD",$J$47:$J$54,"&lt;"&amp;EDATE(CG$108,1),$K$47:$K$54,"&gt;="&amp;CG$108,$E$47:$E$54,"Arranque")))+IF($D$102=0,"n.a.",IF(COUNTIFS($D$59:$D$98,"Sim",$O$59:$O$98,"&lt;&gt;Completo")&gt;0,"n.a.",SUMIFS($M$59:$M$98,$D$59:$D$98,"Sim",$O$59:$O$98,"Completo",$F$59:$F$98,"USD",$J$59:$J$98,"&lt;"&amp;EDATE(CG$108,1),$K$59:$K$98,"&gt;="&amp;CG$108,$E$59:$E$98,"Arranque")))))</x:f>
        <x:v>n.a.</x:v>
      </x:c>
      <x:c r="CH129" s="75" t="str">
        <x:f>IF($D$102=0,"n.a.",IF($H$102&gt;0,"n.a.",IF($D$102=0,"n.a.",IF(COUNTIFS($D$47:$D$54,"Sim",$O$47:$O$54,"&lt;&gt;Completo")&gt;0,"n.a.",SUMIFS($M$47:$M$54,$D$47:$D$54,"Sim",$O$47:$O$54,"Completo",$F$47:$F$54,"USD",$J$47:$J$54,"&lt;"&amp;EDATE(CH$108,1),$K$47:$K$54,"&gt;="&amp;CH$108,$E$47:$E$54,"Arranque")))+IF($D$102=0,"n.a.",IF(COUNTIFS($D$59:$D$98,"Sim",$O$59:$O$98,"&lt;&gt;Completo")&gt;0,"n.a.",SUMIFS($M$59:$M$98,$D$59:$D$98,"Sim",$O$59:$O$98,"Completo",$F$59:$F$98,"USD",$J$59:$J$98,"&lt;"&amp;EDATE(CH$108,1),$K$59:$K$98,"&gt;="&amp;CH$108,$E$59:$E$98,"Arranque")))))</x:f>
        <x:v>n.a.</x:v>
      </x:c>
      <x:c r="CI129" s="75" t="str">
        <x:f>IF($D$102=0,"n.a.",IF($H$102&gt;0,"n.a.",IF($D$102=0,"n.a.",IF(COUNTIFS($D$47:$D$54,"Sim",$O$47:$O$54,"&lt;&gt;Completo")&gt;0,"n.a.",SUMIFS($M$47:$M$54,$D$47:$D$54,"Sim",$O$47:$O$54,"Completo",$F$47:$F$54,"USD",$J$47:$J$54,"&lt;"&amp;EDATE(CI$108,1),$K$47:$K$54,"&gt;="&amp;CI$108,$E$47:$E$54,"Arranque")))+IF($D$102=0,"n.a.",IF(COUNTIFS($D$59:$D$98,"Sim",$O$59:$O$98,"&lt;&gt;Completo")&gt;0,"n.a.",SUMIFS($M$59:$M$98,$D$59:$D$98,"Sim",$O$59:$O$98,"Completo",$F$59:$F$98,"USD",$J$59:$J$98,"&lt;"&amp;EDATE(CI$108,1),$K$59:$K$98,"&gt;="&amp;CI$108,$E$59:$E$98,"Arranque")))))</x:f>
        <x:v>n.a.</x:v>
      </x:c>
      <x:c r="CJ129" s="75" t="str">
        <x:f>IF($D$102=0,"n.a.",IF($H$102&gt;0,"n.a.",IF($D$102=0,"n.a.",IF(COUNTIFS($D$47:$D$54,"Sim",$O$47:$O$54,"&lt;&gt;Completo")&gt;0,"n.a.",SUMIFS($M$47:$M$54,$D$47:$D$54,"Sim",$O$47:$O$54,"Completo",$F$47:$F$54,"USD",$J$47:$J$54,"&lt;"&amp;EDATE(CJ$108,1),$K$47:$K$54,"&gt;="&amp;CJ$108,$E$47:$E$54,"Arranque")))+IF($D$102=0,"n.a.",IF(COUNTIFS($D$59:$D$98,"Sim",$O$59:$O$98,"&lt;&gt;Completo")&gt;0,"n.a.",SUMIFS($M$59:$M$98,$D$59:$D$98,"Sim",$O$59:$O$98,"Completo",$F$59:$F$98,"USD",$J$59:$J$98,"&lt;"&amp;EDATE(CJ$108,1),$K$59:$K$98,"&gt;="&amp;CJ$108,$E$59:$E$98,"Arranque")))))</x:f>
        <x:v>n.a.</x:v>
      </x:c>
    </x:row>
    <x:row r="130" ht="22" customHeight="1">
      <x:c r="A130" s="2"/>
      <x:c r="B130" s="2"/>
      <x:c r="C130" s="2" t="str">
        <x:v>Arranque (BRL)</x:v>
      </x:c>
      <x:c r="D130" s="79" t="str">
        <x:f>IF(COUNT(E130:CJ130)=84,SUM(E130:CJ130),"n.a.")</x:f>
        <x:v>n.a.</x:v>
      </x:c>
      <x:c r="E130" s="80" t="str">
        <x:f>IF($D$102=0,"n.a.",IF($H$102&gt;0,"n.a.",IF($D$102=0,"n.a.",IF(COUNTIFS($D$47:$D$54,"Sim",$O$47:$O$54,"&lt;&gt;Completo")&gt;0,"n.a.",SUMIFS($M$47:$M$54,$D$47:$D$54,"Sim",$O$47:$O$54,"Completo",$F$47:$F$54,"BRL",$J$47:$J$54,"&lt;"&amp;EDATE(E$108,1),$K$47:$K$54,"&gt;="&amp;E$108,$E$47:$E$54,"Arranque")))+IF($D$102=0,"n.a.",IF(COUNTIFS($D$59:$D$98,"Sim",$O$59:$O$98,"&lt;&gt;Completo")&gt;0,"n.a.",SUMIFS($M$59:$M$98,$D$59:$D$98,"Sim",$O$59:$O$98,"Completo",$F$59:$F$98,"BRL",$J$59:$J$98,"&lt;"&amp;EDATE(E$108,1),$K$59:$K$98,"&gt;="&amp;E$108,$E$59:$E$98,"Arranque")))))</x:f>
        <x:v>n.a.</x:v>
      </x:c>
      <x:c r="F130" s="80" t="str">
        <x:f>IF($D$102=0,"n.a.",IF($H$102&gt;0,"n.a.",IF($D$102=0,"n.a.",IF(COUNTIFS($D$47:$D$54,"Sim",$O$47:$O$54,"&lt;&gt;Completo")&gt;0,"n.a.",SUMIFS($M$47:$M$54,$D$47:$D$54,"Sim",$O$47:$O$54,"Completo",$F$47:$F$54,"BRL",$J$47:$J$54,"&lt;"&amp;EDATE(F$108,1),$K$47:$K$54,"&gt;="&amp;F$108,$E$47:$E$54,"Arranque")))+IF($D$102=0,"n.a.",IF(COUNTIFS($D$59:$D$98,"Sim",$O$59:$O$98,"&lt;&gt;Completo")&gt;0,"n.a.",SUMIFS($M$59:$M$98,$D$59:$D$98,"Sim",$O$59:$O$98,"Completo",$F$59:$F$98,"BRL",$J$59:$J$98,"&lt;"&amp;EDATE(F$108,1),$K$59:$K$98,"&gt;="&amp;F$108,$E$59:$E$98,"Arranque")))))</x:f>
        <x:v>n.a.</x:v>
      </x:c>
      <x:c r="G130" s="80" t="str">
        <x:f>IF($D$102=0,"n.a.",IF($H$102&gt;0,"n.a.",IF($D$102=0,"n.a.",IF(COUNTIFS($D$47:$D$54,"Sim",$O$47:$O$54,"&lt;&gt;Completo")&gt;0,"n.a.",SUMIFS($M$47:$M$54,$D$47:$D$54,"Sim",$O$47:$O$54,"Completo",$F$47:$F$54,"BRL",$J$47:$J$54,"&lt;"&amp;EDATE(G$108,1),$K$47:$K$54,"&gt;="&amp;G$108,$E$47:$E$54,"Arranque")))+IF($D$102=0,"n.a.",IF(COUNTIFS($D$59:$D$98,"Sim",$O$59:$O$98,"&lt;&gt;Completo")&gt;0,"n.a.",SUMIFS($M$59:$M$98,$D$59:$D$98,"Sim",$O$59:$O$98,"Completo",$F$59:$F$98,"BRL",$J$59:$J$98,"&lt;"&amp;EDATE(G$108,1),$K$59:$K$98,"&gt;="&amp;G$108,$E$59:$E$98,"Arranque")))))</x:f>
        <x:v>n.a.</x:v>
      </x:c>
      <x:c r="H130" s="80" t="str">
        <x:f>IF($D$102=0,"n.a.",IF($H$102&gt;0,"n.a.",IF($D$102=0,"n.a.",IF(COUNTIFS($D$47:$D$54,"Sim",$O$47:$O$54,"&lt;&gt;Completo")&gt;0,"n.a.",SUMIFS($M$47:$M$54,$D$47:$D$54,"Sim",$O$47:$O$54,"Completo",$F$47:$F$54,"BRL",$J$47:$J$54,"&lt;"&amp;EDATE(H$108,1),$K$47:$K$54,"&gt;="&amp;H$108,$E$47:$E$54,"Arranque")))+IF($D$102=0,"n.a.",IF(COUNTIFS($D$59:$D$98,"Sim",$O$59:$O$98,"&lt;&gt;Completo")&gt;0,"n.a.",SUMIFS($M$59:$M$98,$D$59:$D$98,"Sim",$O$59:$O$98,"Completo",$F$59:$F$98,"BRL",$J$59:$J$98,"&lt;"&amp;EDATE(H$108,1),$K$59:$K$98,"&gt;="&amp;H$108,$E$59:$E$98,"Arranque")))))</x:f>
        <x:v>n.a.</x:v>
      </x:c>
      <x:c r="I130" s="80" t="str">
        <x:f>IF($D$102=0,"n.a.",IF($H$102&gt;0,"n.a.",IF($D$102=0,"n.a.",IF(COUNTIFS($D$47:$D$54,"Sim",$O$47:$O$54,"&lt;&gt;Completo")&gt;0,"n.a.",SUMIFS($M$47:$M$54,$D$47:$D$54,"Sim",$O$47:$O$54,"Completo",$F$47:$F$54,"BRL",$J$47:$J$54,"&lt;"&amp;EDATE(I$108,1),$K$47:$K$54,"&gt;="&amp;I$108,$E$47:$E$54,"Arranque")))+IF($D$102=0,"n.a.",IF(COUNTIFS($D$59:$D$98,"Sim",$O$59:$O$98,"&lt;&gt;Completo")&gt;0,"n.a.",SUMIFS($M$59:$M$98,$D$59:$D$98,"Sim",$O$59:$O$98,"Completo",$F$59:$F$98,"BRL",$J$59:$J$98,"&lt;"&amp;EDATE(I$108,1),$K$59:$K$98,"&gt;="&amp;I$108,$E$59:$E$98,"Arranque")))))</x:f>
        <x:v>n.a.</x:v>
      </x:c>
      <x:c r="J130" s="80" t="str">
        <x:f>IF($D$102=0,"n.a.",IF($H$102&gt;0,"n.a.",IF($D$102=0,"n.a.",IF(COUNTIFS($D$47:$D$54,"Sim",$O$47:$O$54,"&lt;&gt;Completo")&gt;0,"n.a.",SUMIFS($M$47:$M$54,$D$47:$D$54,"Sim",$O$47:$O$54,"Completo",$F$47:$F$54,"BRL",$J$47:$J$54,"&lt;"&amp;EDATE(J$108,1),$K$47:$K$54,"&gt;="&amp;J$108,$E$47:$E$54,"Arranque")))+IF($D$102=0,"n.a.",IF(COUNTIFS($D$59:$D$98,"Sim",$O$59:$O$98,"&lt;&gt;Completo")&gt;0,"n.a.",SUMIFS($M$59:$M$98,$D$59:$D$98,"Sim",$O$59:$O$98,"Completo",$F$59:$F$98,"BRL",$J$59:$J$98,"&lt;"&amp;EDATE(J$108,1),$K$59:$K$98,"&gt;="&amp;J$108,$E$59:$E$98,"Arranque")))))</x:f>
        <x:v>n.a.</x:v>
      </x:c>
      <x:c r="K130" s="80" t="str">
        <x:f>IF($D$102=0,"n.a.",IF($H$102&gt;0,"n.a.",IF($D$102=0,"n.a.",IF(COUNTIFS($D$47:$D$54,"Sim",$O$47:$O$54,"&lt;&gt;Completo")&gt;0,"n.a.",SUMIFS($M$47:$M$54,$D$47:$D$54,"Sim",$O$47:$O$54,"Completo",$F$47:$F$54,"BRL",$J$47:$J$54,"&lt;"&amp;EDATE(K$108,1),$K$47:$K$54,"&gt;="&amp;K$108,$E$47:$E$54,"Arranque")))+IF($D$102=0,"n.a.",IF(COUNTIFS($D$59:$D$98,"Sim",$O$59:$O$98,"&lt;&gt;Completo")&gt;0,"n.a.",SUMIFS($M$59:$M$98,$D$59:$D$98,"Sim",$O$59:$O$98,"Completo",$F$59:$F$98,"BRL",$J$59:$J$98,"&lt;"&amp;EDATE(K$108,1),$K$59:$K$98,"&gt;="&amp;K$108,$E$59:$E$98,"Arranque")))))</x:f>
        <x:v>n.a.</x:v>
      </x:c>
      <x:c r="L130" s="80" t="str">
        <x:f>IF($D$102=0,"n.a.",IF($H$102&gt;0,"n.a.",IF($D$102=0,"n.a.",IF(COUNTIFS($D$47:$D$54,"Sim",$O$47:$O$54,"&lt;&gt;Completo")&gt;0,"n.a.",SUMIFS($M$47:$M$54,$D$47:$D$54,"Sim",$O$47:$O$54,"Completo",$F$47:$F$54,"BRL",$J$47:$J$54,"&lt;"&amp;EDATE(L$108,1),$K$47:$K$54,"&gt;="&amp;L$108,$E$47:$E$54,"Arranque")))+IF($D$102=0,"n.a.",IF(COUNTIFS($D$59:$D$98,"Sim",$O$59:$O$98,"&lt;&gt;Completo")&gt;0,"n.a.",SUMIFS($M$59:$M$98,$D$59:$D$98,"Sim",$O$59:$O$98,"Completo",$F$59:$F$98,"BRL",$J$59:$J$98,"&lt;"&amp;EDATE(L$108,1),$K$59:$K$98,"&gt;="&amp;L$108,$E$59:$E$98,"Arranque")))))</x:f>
        <x:v>n.a.</x:v>
      </x:c>
      <x:c r="M130" s="80" t="str">
        <x:f>IF($D$102=0,"n.a.",IF($H$102&gt;0,"n.a.",IF($D$102=0,"n.a.",IF(COUNTIFS($D$47:$D$54,"Sim",$O$47:$O$54,"&lt;&gt;Completo")&gt;0,"n.a.",SUMIFS($M$47:$M$54,$D$47:$D$54,"Sim",$O$47:$O$54,"Completo",$F$47:$F$54,"BRL",$J$47:$J$54,"&lt;"&amp;EDATE(M$108,1),$K$47:$K$54,"&gt;="&amp;M$108,$E$47:$E$54,"Arranque")))+IF($D$102=0,"n.a.",IF(COUNTIFS($D$59:$D$98,"Sim",$O$59:$O$98,"&lt;&gt;Completo")&gt;0,"n.a.",SUMIFS($M$59:$M$98,$D$59:$D$98,"Sim",$O$59:$O$98,"Completo",$F$59:$F$98,"BRL",$J$59:$J$98,"&lt;"&amp;EDATE(M$108,1),$K$59:$K$98,"&gt;="&amp;M$108,$E$59:$E$98,"Arranque")))))</x:f>
        <x:v>n.a.</x:v>
      </x:c>
      <x:c r="N130" s="80" t="str">
        <x:f>IF($D$102=0,"n.a.",IF($H$102&gt;0,"n.a.",IF($D$102=0,"n.a.",IF(COUNTIFS($D$47:$D$54,"Sim",$O$47:$O$54,"&lt;&gt;Completo")&gt;0,"n.a.",SUMIFS($M$47:$M$54,$D$47:$D$54,"Sim",$O$47:$O$54,"Completo",$F$47:$F$54,"BRL",$J$47:$J$54,"&lt;"&amp;EDATE(N$108,1),$K$47:$K$54,"&gt;="&amp;N$108,$E$47:$E$54,"Arranque")))+IF($D$102=0,"n.a.",IF(COUNTIFS($D$59:$D$98,"Sim",$O$59:$O$98,"&lt;&gt;Completo")&gt;0,"n.a.",SUMIFS($M$59:$M$98,$D$59:$D$98,"Sim",$O$59:$O$98,"Completo",$F$59:$F$98,"BRL",$J$59:$J$98,"&lt;"&amp;EDATE(N$108,1),$K$59:$K$98,"&gt;="&amp;N$108,$E$59:$E$98,"Arranque")))))</x:f>
        <x:v>n.a.</x:v>
      </x:c>
      <x:c r="O130" s="80" t="str">
        <x:f>IF($D$102=0,"n.a.",IF($H$102&gt;0,"n.a.",IF($D$102=0,"n.a.",IF(COUNTIFS($D$47:$D$54,"Sim",$O$47:$O$54,"&lt;&gt;Completo")&gt;0,"n.a.",SUMIFS($M$47:$M$54,$D$47:$D$54,"Sim",$O$47:$O$54,"Completo",$F$47:$F$54,"BRL",$J$47:$J$54,"&lt;"&amp;EDATE(O$108,1),$K$47:$K$54,"&gt;="&amp;O$108,$E$47:$E$54,"Arranque")))+IF($D$102=0,"n.a.",IF(COUNTIFS($D$59:$D$98,"Sim",$O$59:$O$98,"&lt;&gt;Completo")&gt;0,"n.a.",SUMIFS($M$59:$M$98,$D$59:$D$98,"Sim",$O$59:$O$98,"Completo",$F$59:$F$98,"BRL",$J$59:$J$98,"&lt;"&amp;EDATE(O$108,1),$K$59:$K$98,"&gt;="&amp;O$108,$E$59:$E$98,"Arranque")))))</x:f>
        <x:v>n.a.</x:v>
      </x:c>
      <x:c r="P130" s="80" t="str">
        <x:f>IF($D$102=0,"n.a.",IF($H$102&gt;0,"n.a.",IF($D$102=0,"n.a.",IF(COUNTIFS($D$47:$D$54,"Sim",$O$47:$O$54,"&lt;&gt;Completo")&gt;0,"n.a.",SUMIFS($M$47:$M$54,$D$47:$D$54,"Sim",$O$47:$O$54,"Completo",$F$47:$F$54,"BRL",$J$47:$J$54,"&lt;"&amp;EDATE(P$108,1),$K$47:$K$54,"&gt;="&amp;P$108,$E$47:$E$54,"Arranque")))+IF($D$102=0,"n.a.",IF(COUNTIFS($D$59:$D$98,"Sim",$O$59:$O$98,"&lt;&gt;Completo")&gt;0,"n.a.",SUMIFS($M$59:$M$98,$D$59:$D$98,"Sim",$O$59:$O$98,"Completo",$F$59:$F$98,"BRL",$J$59:$J$98,"&lt;"&amp;EDATE(P$108,1),$K$59:$K$98,"&gt;="&amp;P$108,$E$59:$E$98,"Arranque")))))</x:f>
        <x:v>n.a.</x:v>
      </x:c>
      <x:c r="Q130" s="80" t="str">
        <x:f>IF($D$102=0,"n.a.",IF($H$102&gt;0,"n.a.",IF($D$102=0,"n.a.",IF(COUNTIFS($D$47:$D$54,"Sim",$O$47:$O$54,"&lt;&gt;Completo")&gt;0,"n.a.",SUMIFS($M$47:$M$54,$D$47:$D$54,"Sim",$O$47:$O$54,"Completo",$F$47:$F$54,"BRL",$J$47:$J$54,"&lt;"&amp;EDATE(Q$108,1),$K$47:$K$54,"&gt;="&amp;Q$108,$E$47:$E$54,"Arranque")))+IF($D$102=0,"n.a.",IF(COUNTIFS($D$59:$D$98,"Sim",$O$59:$O$98,"&lt;&gt;Completo")&gt;0,"n.a.",SUMIFS($M$59:$M$98,$D$59:$D$98,"Sim",$O$59:$O$98,"Completo",$F$59:$F$98,"BRL",$J$59:$J$98,"&lt;"&amp;EDATE(Q$108,1),$K$59:$K$98,"&gt;="&amp;Q$108,$E$59:$E$98,"Arranque")))))</x:f>
        <x:v>n.a.</x:v>
      </x:c>
      <x:c r="R130" s="80" t="str">
        <x:f>IF($D$102=0,"n.a.",IF($H$102&gt;0,"n.a.",IF($D$102=0,"n.a.",IF(COUNTIFS($D$47:$D$54,"Sim",$O$47:$O$54,"&lt;&gt;Completo")&gt;0,"n.a.",SUMIFS($M$47:$M$54,$D$47:$D$54,"Sim",$O$47:$O$54,"Completo",$F$47:$F$54,"BRL",$J$47:$J$54,"&lt;"&amp;EDATE(R$108,1),$K$47:$K$54,"&gt;="&amp;R$108,$E$47:$E$54,"Arranque")))+IF($D$102=0,"n.a.",IF(COUNTIFS($D$59:$D$98,"Sim",$O$59:$O$98,"&lt;&gt;Completo")&gt;0,"n.a.",SUMIFS($M$59:$M$98,$D$59:$D$98,"Sim",$O$59:$O$98,"Completo",$F$59:$F$98,"BRL",$J$59:$J$98,"&lt;"&amp;EDATE(R$108,1),$K$59:$K$98,"&gt;="&amp;R$108,$E$59:$E$98,"Arranque")))))</x:f>
        <x:v>n.a.</x:v>
      </x:c>
      <x:c r="S130" s="80" t="str">
        <x:f>IF($D$102=0,"n.a.",IF($H$102&gt;0,"n.a.",IF($D$102=0,"n.a.",IF(COUNTIFS($D$47:$D$54,"Sim",$O$47:$O$54,"&lt;&gt;Completo")&gt;0,"n.a.",SUMIFS($M$47:$M$54,$D$47:$D$54,"Sim",$O$47:$O$54,"Completo",$F$47:$F$54,"BRL",$J$47:$J$54,"&lt;"&amp;EDATE(S$108,1),$K$47:$K$54,"&gt;="&amp;S$108,$E$47:$E$54,"Arranque")))+IF($D$102=0,"n.a.",IF(COUNTIFS($D$59:$D$98,"Sim",$O$59:$O$98,"&lt;&gt;Completo")&gt;0,"n.a.",SUMIFS($M$59:$M$98,$D$59:$D$98,"Sim",$O$59:$O$98,"Completo",$F$59:$F$98,"BRL",$J$59:$J$98,"&lt;"&amp;EDATE(S$108,1),$K$59:$K$98,"&gt;="&amp;S$108,$E$59:$E$98,"Arranque")))))</x:f>
        <x:v>n.a.</x:v>
      </x:c>
      <x:c r="T130" s="80" t="str">
        <x:f>IF($D$102=0,"n.a.",IF($H$102&gt;0,"n.a.",IF($D$102=0,"n.a.",IF(COUNTIFS($D$47:$D$54,"Sim",$O$47:$O$54,"&lt;&gt;Completo")&gt;0,"n.a.",SUMIFS($M$47:$M$54,$D$47:$D$54,"Sim",$O$47:$O$54,"Completo",$F$47:$F$54,"BRL",$J$47:$J$54,"&lt;"&amp;EDATE(T$108,1),$K$47:$K$54,"&gt;="&amp;T$108,$E$47:$E$54,"Arranque")))+IF($D$102=0,"n.a.",IF(COUNTIFS($D$59:$D$98,"Sim",$O$59:$O$98,"&lt;&gt;Completo")&gt;0,"n.a.",SUMIFS($M$59:$M$98,$D$59:$D$98,"Sim",$O$59:$O$98,"Completo",$F$59:$F$98,"BRL",$J$59:$J$98,"&lt;"&amp;EDATE(T$108,1),$K$59:$K$98,"&gt;="&amp;T$108,$E$59:$E$98,"Arranque")))))</x:f>
        <x:v>n.a.</x:v>
      </x:c>
      <x:c r="U130" s="80" t="str">
        <x:f>IF($D$102=0,"n.a.",IF($H$102&gt;0,"n.a.",IF($D$102=0,"n.a.",IF(COUNTIFS($D$47:$D$54,"Sim",$O$47:$O$54,"&lt;&gt;Completo")&gt;0,"n.a.",SUMIFS($M$47:$M$54,$D$47:$D$54,"Sim",$O$47:$O$54,"Completo",$F$47:$F$54,"BRL",$J$47:$J$54,"&lt;"&amp;EDATE(U$108,1),$K$47:$K$54,"&gt;="&amp;U$108,$E$47:$E$54,"Arranque")))+IF($D$102=0,"n.a.",IF(COUNTIFS($D$59:$D$98,"Sim",$O$59:$O$98,"&lt;&gt;Completo")&gt;0,"n.a.",SUMIFS($M$59:$M$98,$D$59:$D$98,"Sim",$O$59:$O$98,"Completo",$F$59:$F$98,"BRL",$J$59:$J$98,"&lt;"&amp;EDATE(U$108,1),$K$59:$K$98,"&gt;="&amp;U$108,$E$59:$E$98,"Arranque")))))</x:f>
        <x:v>n.a.</x:v>
      </x:c>
      <x:c r="V130" s="80" t="str">
        <x:f>IF($D$102=0,"n.a.",IF($H$102&gt;0,"n.a.",IF($D$102=0,"n.a.",IF(COUNTIFS($D$47:$D$54,"Sim",$O$47:$O$54,"&lt;&gt;Completo")&gt;0,"n.a.",SUMIFS($M$47:$M$54,$D$47:$D$54,"Sim",$O$47:$O$54,"Completo",$F$47:$F$54,"BRL",$J$47:$J$54,"&lt;"&amp;EDATE(V$108,1),$K$47:$K$54,"&gt;="&amp;V$108,$E$47:$E$54,"Arranque")))+IF($D$102=0,"n.a.",IF(COUNTIFS($D$59:$D$98,"Sim",$O$59:$O$98,"&lt;&gt;Completo")&gt;0,"n.a.",SUMIFS($M$59:$M$98,$D$59:$D$98,"Sim",$O$59:$O$98,"Completo",$F$59:$F$98,"BRL",$J$59:$J$98,"&lt;"&amp;EDATE(V$108,1),$K$59:$K$98,"&gt;="&amp;V$108,$E$59:$E$98,"Arranque")))))</x:f>
        <x:v>n.a.</x:v>
      </x:c>
      <x:c r="W130" s="80" t="str">
        <x:f>IF($D$102=0,"n.a.",IF($H$102&gt;0,"n.a.",IF($D$102=0,"n.a.",IF(COUNTIFS($D$47:$D$54,"Sim",$O$47:$O$54,"&lt;&gt;Completo")&gt;0,"n.a.",SUMIFS($M$47:$M$54,$D$47:$D$54,"Sim",$O$47:$O$54,"Completo",$F$47:$F$54,"BRL",$J$47:$J$54,"&lt;"&amp;EDATE(W$108,1),$K$47:$K$54,"&gt;="&amp;W$108,$E$47:$E$54,"Arranque")))+IF($D$102=0,"n.a.",IF(COUNTIFS($D$59:$D$98,"Sim",$O$59:$O$98,"&lt;&gt;Completo")&gt;0,"n.a.",SUMIFS($M$59:$M$98,$D$59:$D$98,"Sim",$O$59:$O$98,"Completo",$F$59:$F$98,"BRL",$J$59:$J$98,"&lt;"&amp;EDATE(W$108,1),$K$59:$K$98,"&gt;="&amp;W$108,$E$59:$E$98,"Arranque")))))</x:f>
        <x:v>n.a.</x:v>
      </x:c>
      <x:c r="X130" s="80" t="str">
        <x:f>IF($D$102=0,"n.a.",IF($H$102&gt;0,"n.a.",IF($D$102=0,"n.a.",IF(COUNTIFS($D$47:$D$54,"Sim",$O$47:$O$54,"&lt;&gt;Completo")&gt;0,"n.a.",SUMIFS($M$47:$M$54,$D$47:$D$54,"Sim",$O$47:$O$54,"Completo",$F$47:$F$54,"BRL",$J$47:$J$54,"&lt;"&amp;EDATE(X$108,1),$K$47:$K$54,"&gt;="&amp;X$108,$E$47:$E$54,"Arranque")))+IF($D$102=0,"n.a.",IF(COUNTIFS($D$59:$D$98,"Sim",$O$59:$O$98,"&lt;&gt;Completo")&gt;0,"n.a.",SUMIFS($M$59:$M$98,$D$59:$D$98,"Sim",$O$59:$O$98,"Completo",$F$59:$F$98,"BRL",$J$59:$J$98,"&lt;"&amp;EDATE(X$108,1),$K$59:$K$98,"&gt;="&amp;X$108,$E$59:$E$98,"Arranque")))))</x:f>
        <x:v>n.a.</x:v>
      </x:c>
      <x:c r="Y130" s="80" t="str">
        <x:f>IF($D$102=0,"n.a.",IF($H$102&gt;0,"n.a.",IF($D$102=0,"n.a.",IF(COUNTIFS($D$47:$D$54,"Sim",$O$47:$O$54,"&lt;&gt;Completo")&gt;0,"n.a.",SUMIFS($M$47:$M$54,$D$47:$D$54,"Sim",$O$47:$O$54,"Completo",$F$47:$F$54,"BRL",$J$47:$J$54,"&lt;"&amp;EDATE(Y$108,1),$K$47:$K$54,"&gt;="&amp;Y$108,$E$47:$E$54,"Arranque")))+IF($D$102=0,"n.a.",IF(COUNTIFS($D$59:$D$98,"Sim",$O$59:$O$98,"&lt;&gt;Completo")&gt;0,"n.a.",SUMIFS($M$59:$M$98,$D$59:$D$98,"Sim",$O$59:$O$98,"Completo",$F$59:$F$98,"BRL",$J$59:$J$98,"&lt;"&amp;EDATE(Y$108,1),$K$59:$K$98,"&gt;="&amp;Y$108,$E$59:$E$98,"Arranque")))))</x:f>
        <x:v>n.a.</x:v>
      </x:c>
      <x:c r="Z130" s="80" t="str">
        <x:f>IF($D$102=0,"n.a.",IF($H$102&gt;0,"n.a.",IF($D$102=0,"n.a.",IF(COUNTIFS($D$47:$D$54,"Sim",$O$47:$O$54,"&lt;&gt;Completo")&gt;0,"n.a.",SUMIFS($M$47:$M$54,$D$47:$D$54,"Sim",$O$47:$O$54,"Completo",$F$47:$F$54,"BRL",$J$47:$J$54,"&lt;"&amp;EDATE(Z$108,1),$K$47:$K$54,"&gt;="&amp;Z$108,$E$47:$E$54,"Arranque")))+IF($D$102=0,"n.a.",IF(COUNTIFS($D$59:$D$98,"Sim",$O$59:$O$98,"&lt;&gt;Completo")&gt;0,"n.a.",SUMIFS($M$59:$M$98,$D$59:$D$98,"Sim",$O$59:$O$98,"Completo",$F$59:$F$98,"BRL",$J$59:$J$98,"&lt;"&amp;EDATE(Z$108,1),$K$59:$K$98,"&gt;="&amp;Z$108,$E$59:$E$98,"Arranque")))))</x:f>
        <x:v>n.a.</x:v>
      </x:c>
      <x:c r="AA130" s="80" t="str">
        <x:f>IF($D$102=0,"n.a.",IF($H$102&gt;0,"n.a.",IF($D$102=0,"n.a.",IF(COUNTIFS($D$47:$D$54,"Sim",$O$47:$O$54,"&lt;&gt;Completo")&gt;0,"n.a.",SUMIFS($M$47:$M$54,$D$47:$D$54,"Sim",$O$47:$O$54,"Completo",$F$47:$F$54,"BRL",$J$47:$J$54,"&lt;"&amp;EDATE(AA$108,1),$K$47:$K$54,"&gt;="&amp;AA$108,$E$47:$E$54,"Arranque")))+IF($D$102=0,"n.a.",IF(COUNTIFS($D$59:$D$98,"Sim",$O$59:$O$98,"&lt;&gt;Completo")&gt;0,"n.a.",SUMIFS($M$59:$M$98,$D$59:$D$98,"Sim",$O$59:$O$98,"Completo",$F$59:$F$98,"BRL",$J$59:$J$98,"&lt;"&amp;EDATE(AA$108,1),$K$59:$K$98,"&gt;="&amp;AA$108,$E$59:$E$98,"Arranque")))))</x:f>
        <x:v>n.a.</x:v>
      </x:c>
      <x:c r="AB130" s="80" t="str">
        <x:f>IF($D$102=0,"n.a.",IF($H$102&gt;0,"n.a.",IF($D$102=0,"n.a.",IF(COUNTIFS($D$47:$D$54,"Sim",$O$47:$O$54,"&lt;&gt;Completo")&gt;0,"n.a.",SUMIFS($M$47:$M$54,$D$47:$D$54,"Sim",$O$47:$O$54,"Completo",$F$47:$F$54,"BRL",$J$47:$J$54,"&lt;"&amp;EDATE(AB$108,1),$K$47:$K$54,"&gt;="&amp;AB$108,$E$47:$E$54,"Arranque")))+IF($D$102=0,"n.a.",IF(COUNTIFS($D$59:$D$98,"Sim",$O$59:$O$98,"&lt;&gt;Completo")&gt;0,"n.a.",SUMIFS($M$59:$M$98,$D$59:$D$98,"Sim",$O$59:$O$98,"Completo",$F$59:$F$98,"BRL",$J$59:$J$98,"&lt;"&amp;EDATE(AB$108,1),$K$59:$K$98,"&gt;="&amp;AB$108,$E$59:$E$98,"Arranque")))))</x:f>
        <x:v>n.a.</x:v>
      </x:c>
      <x:c r="AC130" s="80" t="str">
        <x:f>IF($D$102=0,"n.a.",IF($H$102&gt;0,"n.a.",IF($D$102=0,"n.a.",IF(COUNTIFS($D$47:$D$54,"Sim",$O$47:$O$54,"&lt;&gt;Completo")&gt;0,"n.a.",SUMIFS($M$47:$M$54,$D$47:$D$54,"Sim",$O$47:$O$54,"Completo",$F$47:$F$54,"BRL",$J$47:$J$54,"&lt;"&amp;EDATE(AC$108,1),$K$47:$K$54,"&gt;="&amp;AC$108,$E$47:$E$54,"Arranque")))+IF($D$102=0,"n.a.",IF(COUNTIFS($D$59:$D$98,"Sim",$O$59:$O$98,"&lt;&gt;Completo")&gt;0,"n.a.",SUMIFS($M$59:$M$98,$D$59:$D$98,"Sim",$O$59:$O$98,"Completo",$F$59:$F$98,"BRL",$J$59:$J$98,"&lt;"&amp;EDATE(AC$108,1),$K$59:$K$98,"&gt;="&amp;AC$108,$E$59:$E$98,"Arranque")))))</x:f>
        <x:v>n.a.</x:v>
      </x:c>
      <x:c r="AD130" s="80" t="str">
        <x:f>IF($D$102=0,"n.a.",IF($H$102&gt;0,"n.a.",IF($D$102=0,"n.a.",IF(COUNTIFS($D$47:$D$54,"Sim",$O$47:$O$54,"&lt;&gt;Completo")&gt;0,"n.a.",SUMIFS($M$47:$M$54,$D$47:$D$54,"Sim",$O$47:$O$54,"Completo",$F$47:$F$54,"BRL",$J$47:$J$54,"&lt;"&amp;EDATE(AD$108,1),$K$47:$K$54,"&gt;="&amp;AD$108,$E$47:$E$54,"Arranque")))+IF($D$102=0,"n.a.",IF(COUNTIFS($D$59:$D$98,"Sim",$O$59:$O$98,"&lt;&gt;Completo")&gt;0,"n.a.",SUMIFS($M$59:$M$98,$D$59:$D$98,"Sim",$O$59:$O$98,"Completo",$F$59:$F$98,"BRL",$J$59:$J$98,"&lt;"&amp;EDATE(AD$108,1),$K$59:$K$98,"&gt;="&amp;AD$108,$E$59:$E$98,"Arranque")))))</x:f>
        <x:v>n.a.</x:v>
      </x:c>
      <x:c r="AE130" s="80" t="str">
        <x:f>IF($D$102=0,"n.a.",IF($H$102&gt;0,"n.a.",IF($D$102=0,"n.a.",IF(COUNTIFS($D$47:$D$54,"Sim",$O$47:$O$54,"&lt;&gt;Completo")&gt;0,"n.a.",SUMIFS($M$47:$M$54,$D$47:$D$54,"Sim",$O$47:$O$54,"Completo",$F$47:$F$54,"BRL",$J$47:$J$54,"&lt;"&amp;EDATE(AE$108,1),$K$47:$K$54,"&gt;="&amp;AE$108,$E$47:$E$54,"Arranque")))+IF($D$102=0,"n.a.",IF(COUNTIFS($D$59:$D$98,"Sim",$O$59:$O$98,"&lt;&gt;Completo")&gt;0,"n.a.",SUMIFS($M$59:$M$98,$D$59:$D$98,"Sim",$O$59:$O$98,"Completo",$F$59:$F$98,"BRL",$J$59:$J$98,"&lt;"&amp;EDATE(AE$108,1),$K$59:$K$98,"&gt;="&amp;AE$108,$E$59:$E$98,"Arranque")))))</x:f>
        <x:v>n.a.</x:v>
      </x:c>
      <x:c r="AF130" s="80" t="str">
        <x:f>IF($D$102=0,"n.a.",IF($H$102&gt;0,"n.a.",IF($D$102=0,"n.a.",IF(COUNTIFS($D$47:$D$54,"Sim",$O$47:$O$54,"&lt;&gt;Completo")&gt;0,"n.a.",SUMIFS($M$47:$M$54,$D$47:$D$54,"Sim",$O$47:$O$54,"Completo",$F$47:$F$54,"BRL",$J$47:$J$54,"&lt;"&amp;EDATE(AF$108,1),$K$47:$K$54,"&gt;="&amp;AF$108,$E$47:$E$54,"Arranque")))+IF($D$102=0,"n.a.",IF(COUNTIFS($D$59:$D$98,"Sim",$O$59:$O$98,"&lt;&gt;Completo")&gt;0,"n.a.",SUMIFS($M$59:$M$98,$D$59:$D$98,"Sim",$O$59:$O$98,"Completo",$F$59:$F$98,"BRL",$J$59:$J$98,"&lt;"&amp;EDATE(AF$108,1),$K$59:$K$98,"&gt;="&amp;AF$108,$E$59:$E$98,"Arranque")))))</x:f>
        <x:v>n.a.</x:v>
      </x:c>
      <x:c r="AG130" s="80" t="str">
        <x:f>IF($D$102=0,"n.a.",IF($H$102&gt;0,"n.a.",IF($D$102=0,"n.a.",IF(COUNTIFS($D$47:$D$54,"Sim",$O$47:$O$54,"&lt;&gt;Completo")&gt;0,"n.a.",SUMIFS($M$47:$M$54,$D$47:$D$54,"Sim",$O$47:$O$54,"Completo",$F$47:$F$54,"BRL",$J$47:$J$54,"&lt;"&amp;EDATE(AG$108,1),$K$47:$K$54,"&gt;="&amp;AG$108,$E$47:$E$54,"Arranque")))+IF($D$102=0,"n.a.",IF(COUNTIFS($D$59:$D$98,"Sim",$O$59:$O$98,"&lt;&gt;Completo")&gt;0,"n.a.",SUMIFS($M$59:$M$98,$D$59:$D$98,"Sim",$O$59:$O$98,"Completo",$F$59:$F$98,"BRL",$J$59:$J$98,"&lt;"&amp;EDATE(AG$108,1),$K$59:$K$98,"&gt;="&amp;AG$108,$E$59:$E$98,"Arranque")))))</x:f>
        <x:v>n.a.</x:v>
      </x:c>
      <x:c r="AH130" s="80" t="str">
        <x:f>IF($D$102=0,"n.a.",IF($H$102&gt;0,"n.a.",IF($D$102=0,"n.a.",IF(COUNTIFS($D$47:$D$54,"Sim",$O$47:$O$54,"&lt;&gt;Completo")&gt;0,"n.a.",SUMIFS($M$47:$M$54,$D$47:$D$54,"Sim",$O$47:$O$54,"Completo",$F$47:$F$54,"BRL",$J$47:$J$54,"&lt;"&amp;EDATE(AH$108,1),$K$47:$K$54,"&gt;="&amp;AH$108,$E$47:$E$54,"Arranque")))+IF($D$102=0,"n.a.",IF(COUNTIFS($D$59:$D$98,"Sim",$O$59:$O$98,"&lt;&gt;Completo")&gt;0,"n.a.",SUMIFS($M$59:$M$98,$D$59:$D$98,"Sim",$O$59:$O$98,"Completo",$F$59:$F$98,"BRL",$J$59:$J$98,"&lt;"&amp;EDATE(AH$108,1),$K$59:$K$98,"&gt;="&amp;AH$108,$E$59:$E$98,"Arranque")))))</x:f>
        <x:v>n.a.</x:v>
      </x:c>
      <x:c r="AI130" s="80" t="str">
        <x:f>IF($D$102=0,"n.a.",IF($H$102&gt;0,"n.a.",IF($D$102=0,"n.a.",IF(COUNTIFS($D$47:$D$54,"Sim",$O$47:$O$54,"&lt;&gt;Completo")&gt;0,"n.a.",SUMIFS($M$47:$M$54,$D$47:$D$54,"Sim",$O$47:$O$54,"Completo",$F$47:$F$54,"BRL",$J$47:$J$54,"&lt;"&amp;EDATE(AI$108,1),$K$47:$K$54,"&gt;="&amp;AI$108,$E$47:$E$54,"Arranque")))+IF($D$102=0,"n.a.",IF(COUNTIFS($D$59:$D$98,"Sim",$O$59:$O$98,"&lt;&gt;Completo")&gt;0,"n.a.",SUMIFS($M$59:$M$98,$D$59:$D$98,"Sim",$O$59:$O$98,"Completo",$F$59:$F$98,"BRL",$J$59:$J$98,"&lt;"&amp;EDATE(AI$108,1),$K$59:$K$98,"&gt;="&amp;AI$108,$E$59:$E$98,"Arranque")))))</x:f>
        <x:v>n.a.</x:v>
      </x:c>
      <x:c r="AJ130" s="80" t="str">
        <x:f>IF($D$102=0,"n.a.",IF($H$102&gt;0,"n.a.",IF($D$102=0,"n.a.",IF(COUNTIFS($D$47:$D$54,"Sim",$O$47:$O$54,"&lt;&gt;Completo")&gt;0,"n.a.",SUMIFS($M$47:$M$54,$D$47:$D$54,"Sim",$O$47:$O$54,"Completo",$F$47:$F$54,"BRL",$J$47:$J$54,"&lt;"&amp;EDATE(AJ$108,1),$K$47:$K$54,"&gt;="&amp;AJ$108,$E$47:$E$54,"Arranque")))+IF($D$102=0,"n.a.",IF(COUNTIFS($D$59:$D$98,"Sim",$O$59:$O$98,"&lt;&gt;Completo")&gt;0,"n.a.",SUMIFS($M$59:$M$98,$D$59:$D$98,"Sim",$O$59:$O$98,"Completo",$F$59:$F$98,"BRL",$J$59:$J$98,"&lt;"&amp;EDATE(AJ$108,1),$K$59:$K$98,"&gt;="&amp;AJ$108,$E$59:$E$98,"Arranque")))))</x:f>
        <x:v>n.a.</x:v>
      </x:c>
      <x:c r="AK130" s="80" t="str">
        <x:f>IF($D$102=0,"n.a.",IF($H$102&gt;0,"n.a.",IF($D$102=0,"n.a.",IF(COUNTIFS($D$47:$D$54,"Sim",$O$47:$O$54,"&lt;&gt;Completo")&gt;0,"n.a.",SUMIFS($M$47:$M$54,$D$47:$D$54,"Sim",$O$47:$O$54,"Completo",$F$47:$F$54,"BRL",$J$47:$J$54,"&lt;"&amp;EDATE(AK$108,1),$K$47:$K$54,"&gt;="&amp;AK$108,$E$47:$E$54,"Arranque")))+IF($D$102=0,"n.a.",IF(COUNTIFS($D$59:$D$98,"Sim",$O$59:$O$98,"&lt;&gt;Completo")&gt;0,"n.a.",SUMIFS($M$59:$M$98,$D$59:$D$98,"Sim",$O$59:$O$98,"Completo",$F$59:$F$98,"BRL",$J$59:$J$98,"&lt;"&amp;EDATE(AK$108,1),$K$59:$K$98,"&gt;="&amp;AK$108,$E$59:$E$98,"Arranque")))))</x:f>
        <x:v>n.a.</x:v>
      </x:c>
      <x:c r="AL130" s="80" t="str">
        <x:f>IF($D$102=0,"n.a.",IF($H$102&gt;0,"n.a.",IF($D$102=0,"n.a.",IF(COUNTIFS($D$47:$D$54,"Sim",$O$47:$O$54,"&lt;&gt;Completo")&gt;0,"n.a.",SUMIFS($M$47:$M$54,$D$47:$D$54,"Sim",$O$47:$O$54,"Completo",$F$47:$F$54,"BRL",$J$47:$J$54,"&lt;"&amp;EDATE(AL$108,1),$K$47:$K$54,"&gt;="&amp;AL$108,$E$47:$E$54,"Arranque")))+IF($D$102=0,"n.a.",IF(COUNTIFS($D$59:$D$98,"Sim",$O$59:$O$98,"&lt;&gt;Completo")&gt;0,"n.a.",SUMIFS($M$59:$M$98,$D$59:$D$98,"Sim",$O$59:$O$98,"Completo",$F$59:$F$98,"BRL",$J$59:$J$98,"&lt;"&amp;EDATE(AL$108,1),$K$59:$K$98,"&gt;="&amp;AL$108,$E$59:$E$98,"Arranque")))))</x:f>
        <x:v>n.a.</x:v>
      </x:c>
      <x:c r="AM130" s="80" t="str">
        <x:f>IF($D$102=0,"n.a.",IF($H$102&gt;0,"n.a.",IF($D$102=0,"n.a.",IF(COUNTIFS($D$47:$D$54,"Sim",$O$47:$O$54,"&lt;&gt;Completo")&gt;0,"n.a.",SUMIFS($M$47:$M$54,$D$47:$D$54,"Sim",$O$47:$O$54,"Completo",$F$47:$F$54,"BRL",$J$47:$J$54,"&lt;"&amp;EDATE(AM$108,1),$K$47:$K$54,"&gt;="&amp;AM$108,$E$47:$E$54,"Arranque")))+IF($D$102=0,"n.a.",IF(COUNTIFS($D$59:$D$98,"Sim",$O$59:$O$98,"&lt;&gt;Completo")&gt;0,"n.a.",SUMIFS($M$59:$M$98,$D$59:$D$98,"Sim",$O$59:$O$98,"Completo",$F$59:$F$98,"BRL",$J$59:$J$98,"&lt;"&amp;EDATE(AM$108,1),$K$59:$K$98,"&gt;="&amp;AM$108,$E$59:$E$98,"Arranque")))))</x:f>
        <x:v>n.a.</x:v>
      </x:c>
      <x:c r="AN130" s="80" t="str">
        <x:f>IF($D$102=0,"n.a.",IF($H$102&gt;0,"n.a.",IF($D$102=0,"n.a.",IF(COUNTIFS($D$47:$D$54,"Sim",$O$47:$O$54,"&lt;&gt;Completo")&gt;0,"n.a.",SUMIFS($M$47:$M$54,$D$47:$D$54,"Sim",$O$47:$O$54,"Completo",$F$47:$F$54,"BRL",$J$47:$J$54,"&lt;"&amp;EDATE(AN$108,1),$K$47:$K$54,"&gt;="&amp;AN$108,$E$47:$E$54,"Arranque")))+IF($D$102=0,"n.a.",IF(COUNTIFS($D$59:$D$98,"Sim",$O$59:$O$98,"&lt;&gt;Completo")&gt;0,"n.a.",SUMIFS($M$59:$M$98,$D$59:$D$98,"Sim",$O$59:$O$98,"Completo",$F$59:$F$98,"BRL",$J$59:$J$98,"&lt;"&amp;EDATE(AN$108,1),$K$59:$K$98,"&gt;="&amp;AN$108,$E$59:$E$98,"Arranque")))))</x:f>
        <x:v>n.a.</x:v>
      </x:c>
      <x:c r="AO130" s="80" t="str">
        <x:f>IF($D$102=0,"n.a.",IF($H$102&gt;0,"n.a.",IF($D$102=0,"n.a.",IF(COUNTIFS($D$47:$D$54,"Sim",$O$47:$O$54,"&lt;&gt;Completo")&gt;0,"n.a.",SUMIFS($M$47:$M$54,$D$47:$D$54,"Sim",$O$47:$O$54,"Completo",$F$47:$F$54,"BRL",$J$47:$J$54,"&lt;"&amp;EDATE(AO$108,1),$K$47:$K$54,"&gt;="&amp;AO$108,$E$47:$E$54,"Arranque")))+IF($D$102=0,"n.a.",IF(COUNTIFS($D$59:$D$98,"Sim",$O$59:$O$98,"&lt;&gt;Completo")&gt;0,"n.a.",SUMIFS($M$59:$M$98,$D$59:$D$98,"Sim",$O$59:$O$98,"Completo",$F$59:$F$98,"BRL",$J$59:$J$98,"&lt;"&amp;EDATE(AO$108,1),$K$59:$K$98,"&gt;="&amp;AO$108,$E$59:$E$98,"Arranque")))))</x:f>
        <x:v>n.a.</x:v>
      </x:c>
      <x:c r="AP130" s="80" t="str">
        <x:f>IF($D$102=0,"n.a.",IF($H$102&gt;0,"n.a.",IF($D$102=0,"n.a.",IF(COUNTIFS($D$47:$D$54,"Sim",$O$47:$O$54,"&lt;&gt;Completo")&gt;0,"n.a.",SUMIFS($M$47:$M$54,$D$47:$D$54,"Sim",$O$47:$O$54,"Completo",$F$47:$F$54,"BRL",$J$47:$J$54,"&lt;"&amp;EDATE(AP$108,1),$K$47:$K$54,"&gt;="&amp;AP$108,$E$47:$E$54,"Arranque")))+IF($D$102=0,"n.a.",IF(COUNTIFS($D$59:$D$98,"Sim",$O$59:$O$98,"&lt;&gt;Completo")&gt;0,"n.a.",SUMIFS($M$59:$M$98,$D$59:$D$98,"Sim",$O$59:$O$98,"Completo",$F$59:$F$98,"BRL",$J$59:$J$98,"&lt;"&amp;EDATE(AP$108,1),$K$59:$K$98,"&gt;="&amp;AP$108,$E$59:$E$98,"Arranque")))))</x:f>
        <x:v>n.a.</x:v>
      </x:c>
      <x:c r="AQ130" s="80" t="str">
        <x:f>IF($D$102=0,"n.a.",IF($H$102&gt;0,"n.a.",IF($D$102=0,"n.a.",IF(COUNTIFS($D$47:$D$54,"Sim",$O$47:$O$54,"&lt;&gt;Completo")&gt;0,"n.a.",SUMIFS($M$47:$M$54,$D$47:$D$54,"Sim",$O$47:$O$54,"Completo",$F$47:$F$54,"BRL",$J$47:$J$54,"&lt;"&amp;EDATE(AQ$108,1),$K$47:$K$54,"&gt;="&amp;AQ$108,$E$47:$E$54,"Arranque")))+IF($D$102=0,"n.a.",IF(COUNTIFS($D$59:$D$98,"Sim",$O$59:$O$98,"&lt;&gt;Completo")&gt;0,"n.a.",SUMIFS($M$59:$M$98,$D$59:$D$98,"Sim",$O$59:$O$98,"Completo",$F$59:$F$98,"BRL",$J$59:$J$98,"&lt;"&amp;EDATE(AQ$108,1),$K$59:$K$98,"&gt;="&amp;AQ$108,$E$59:$E$98,"Arranque")))))</x:f>
        <x:v>n.a.</x:v>
      </x:c>
      <x:c r="AR130" s="80" t="str">
        <x:f>IF($D$102=0,"n.a.",IF($H$102&gt;0,"n.a.",IF($D$102=0,"n.a.",IF(COUNTIFS($D$47:$D$54,"Sim",$O$47:$O$54,"&lt;&gt;Completo")&gt;0,"n.a.",SUMIFS($M$47:$M$54,$D$47:$D$54,"Sim",$O$47:$O$54,"Completo",$F$47:$F$54,"BRL",$J$47:$J$54,"&lt;"&amp;EDATE(AR$108,1),$K$47:$K$54,"&gt;="&amp;AR$108,$E$47:$E$54,"Arranque")))+IF($D$102=0,"n.a.",IF(COUNTIFS($D$59:$D$98,"Sim",$O$59:$O$98,"&lt;&gt;Completo")&gt;0,"n.a.",SUMIFS($M$59:$M$98,$D$59:$D$98,"Sim",$O$59:$O$98,"Completo",$F$59:$F$98,"BRL",$J$59:$J$98,"&lt;"&amp;EDATE(AR$108,1),$K$59:$K$98,"&gt;="&amp;AR$108,$E$59:$E$98,"Arranque")))))</x:f>
        <x:v>n.a.</x:v>
      </x:c>
      <x:c r="AS130" s="80" t="str">
        <x:f>IF($D$102=0,"n.a.",IF($H$102&gt;0,"n.a.",IF($D$102=0,"n.a.",IF(COUNTIFS($D$47:$D$54,"Sim",$O$47:$O$54,"&lt;&gt;Completo")&gt;0,"n.a.",SUMIFS($M$47:$M$54,$D$47:$D$54,"Sim",$O$47:$O$54,"Completo",$F$47:$F$54,"BRL",$J$47:$J$54,"&lt;"&amp;EDATE(AS$108,1),$K$47:$K$54,"&gt;="&amp;AS$108,$E$47:$E$54,"Arranque")))+IF($D$102=0,"n.a.",IF(COUNTIFS($D$59:$D$98,"Sim",$O$59:$O$98,"&lt;&gt;Completo")&gt;0,"n.a.",SUMIFS($M$59:$M$98,$D$59:$D$98,"Sim",$O$59:$O$98,"Completo",$F$59:$F$98,"BRL",$J$59:$J$98,"&lt;"&amp;EDATE(AS$108,1),$K$59:$K$98,"&gt;="&amp;AS$108,$E$59:$E$98,"Arranque")))))</x:f>
        <x:v>n.a.</x:v>
      </x:c>
      <x:c r="AT130" s="80" t="str">
        <x:f>IF($D$102=0,"n.a.",IF($H$102&gt;0,"n.a.",IF($D$102=0,"n.a.",IF(COUNTIFS($D$47:$D$54,"Sim",$O$47:$O$54,"&lt;&gt;Completo")&gt;0,"n.a.",SUMIFS($M$47:$M$54,$D$47:$D$54,"Sim",$O$47:$O$54,"Completo",$F$47:$F$54,"BRL",$J$47:$J$54,"&lt;"&amp;EDATE(AT$108,1),$K$47:$K$54,"&gt;="&amp;AT$108,$E$47:$E$54,"Arranque")))+IF($D$102=0,"n.a.",IF(COUNTIFS($D$59:$D$98,"Sim",$O$59:$O$98,"&lt;&gt;Completo")&gt;0,"n.a.",SUMIFS($M$59:$M$98,$D$59:$D$98,"Sim",$O$59:$O$98,"Completo",$F$59:$F$98,"BRL",$J$59:$J$98,"&lt;"&amp;EDATE(AT$108,1),$K$59:$K$98,"&gt;="&amp;AT$108,$E$59:$E$98,"Arranque")))))</x:f>
        <x:v>n.a.</x:v>
      </x:c>
      <x:c r="AU130" s="80" t="str">
        <x:f>IF($D$102=0,"n.a.",IF($H$102&gt;0,"n.a.",IF($D$102=0,"n.a.",IF(COUNTIFS($D$47:$D$54,"Sim",$O$47:$O$54,"&lt;&gt;Completo")&gt;0,"n.a.",SUMIFS($M$47:$M$54,$D$47:$D$54,"Sim",$O$47:$O$54,"Completo",$F$47:$F$54,"BRL",$J$47:$J$54,"&lt;"&amp;EDATE(AU$108,1),$K$47:$K$54,"&gt;="&amp;AU$108,$E$47:$E$54,"Arranque")))+IF($D$102=0,"n.a.",IF(COUNTIFS($D$59:$D$98,"Sim",$O$59:$O$98,"&lt;&gt;Completo")&gt;0,"n.a.",SUMIFS($M$59:$M$98,$D$59:$D$98,"Sim",$O$59:$O$98,"Completo",$F$59:$F$98,"BRL",$J$59:$J$98,"&lt;"&amp;EDATE(AU$108,1),$K$59:$K$98,"&gt;="&amp;AU$108,$E$59:$E$98,"Arranque")))))</x:f>
        <x:v>n.a.</x:v>
      </x:c>
      <x:c r="AV130" s="80" t="str">
        <x:f>IF($D$102=0,"n.a.",IF($H$102&gt;0,"n.a.",IF($D$102=0,"n.a.",IF(COUNTIFS($D$47:$D$54,"Sim",$O$47:$O$54,"&lt;&gt;Completo")&gt;0,"n.a.",SUMIFS($M$47:$M$54,$D$47:$D$54,"Sim",$O$47:$O$54,"Completo",$F$47:$F$54,"BRL",$J$47:$J$54,"&lt;"&amp;EDATE(AV$108,1),$K$47:$K$54,"&gt;="&amp;AV$108,$E$47:$E$54,"Arranque")))+IF($D$102=0,"n.a.",IF(COUNTIFS($D$59:$D$98,"Sim",$O$59:$O$98,"&lt;&gt;Completo")&gt;0,"n.a.",SUMIFS($M$59:$M$98,$D$59:$D$98,"Sim",$O$59:$O$98,"Completo",$F$59:$F$98,"BRL",$J$59:$J$98,"&lt;"&amp;EDATE(AV$108,1),$K$59:$K$98,"&gt;="&amp;AV$108,$E$59:$E$98,"Arranque")))))</x:f>
        <x:v>n.a.</x:v>
      </x:c>
      <x:c r="AW130" s="80" t="str">
        <x:f>IF($D$102=0,"n.a.",IF($H$102&gt;0,"n.a.",IF($D$102=0,"n.a.",IF(COUNTIFS($D$47:$D$54,"Sim",$O$47:$O$54,"&lt;&gt;Completo")&gt;0,"n.a.",SUMIFS($M$47:$M$54,$D$47:$D$54,"Sim",$O$47:$O$54,"Completo",$F$47:$F$54,"BRL",$J$47:$J$54,"&lt;"&amp;EDATE(AW$108,1),$K$47:$K$54,"&gt;="&amp;AW$108,$E$47:$E$54,"Arranque")))+IF($D$102=0,"n.a.",IF(COUNTIFS($D$59:$D$98,"Sim",$O$59:$O$98,"&lt;&gt;Completo")&gt;0,"n.a.",SUMIFS($M$59:$M$98,$D$59:$D$98,"Sim",$O$59:$O$98,"Completo",$F$59:$F$98,"BRL",$J$59:$J$98,"&lt;"&amp;EDATE(AW$108,1),$K$59:$K$98,"&gt;="&amp;AW$108,$E$59:$E$98,"Arranque")))))</x:f>
        <x:v>n.a.</x:v>
      </x:c>
      <x:c r="AX130" s="80" t="str">
        <x:f>IF($D$102=0,"n.a.",IF($H$102&gt;0,"n.a.",IF($D$102=0,"n.a.",IF(COUNTIFS($D$47:$D$54,"Sim",$O$47:$O$54,"&lt;&gt;Completo")&gt;0,"n.a.",SUMIFS($M$47:$M$54,$D$47:$D$54,"Sim",$O$47:$O$54,"Completo",$F$47:$F$54,"BRL",$J$47:$J$54,"&lt;"&amp;EDATE(AX$108,1),$K$47:$K$54,"&gt;="&amp;AX$108,$E$47:$E$54,"Arranque")))+IF($D$102=0,"n.a.",IF(COUNTIFS($D$59:$D$98,"Sim",$O$59:$O$98,"&lt;&gt;Completo")&gt;0,"n.a.",SUMIFS($M$59:$M$98,$D$59:$D$98,"Sim",$O$59:$O$98,"Completo",$F$59:$F$98,"BRL",$J$59:$J$98,"&lt;"&amp;EDATE(AX$108,1),$K$59:$K$98,"&gt;="&amp;AX$108,$E$59:$E$98,"Arranque")))))</x:f>
        <x:v>n.a.</x:v>
      </x:c>
      <x:c r="AY130" s="80" t="str">
        <x:f>IF($D$102=0,"n.a.",IF($H$102&gt;0,"n.a.",IF($D$102=0,"n.a.",IF(COUNTIFS($D$47:$D$54,"Sim",$O$47:$O$54,"&lt;&gt;Completo")&gt;0,"n.a.",SUMIFS($M$47:$M$54,$D$47:$D$54,"Sim",$O$47:$O$54,"Completo",$F$47:$F$54,"BRL",$J$47:$J$54,"&lt;"&amp;EDATE(AY$108,1),$K$47:$K$54,"&gt;="&amp;AY$108,$E$47:$E$54,"Arranque")))+IF($D$102=0,"n.a.",IF(COUNTIFS($D$59:$D$98,"Sim",$O$59:$O$98,"&lt;&gt;Completo")&gt;0,"n.a.",SUMIFS($M$59:$M$98,$D$59:$D$98,"Sim",$O$59:$O$98,"Completo",$F$59:$F$98,"BRL",$J$59:$J$98,"&lt;"&amp;EDATE(AY$108,1),$K$59:$K$98,"&gt;="&amp;AY$108,$E$59:$E$98,"Arranque")))))</x:f>
        <x:v>n.a.</x:v>
      </x:c>
      <x:c r="AZ130" s="80" t="str">
        <x:f>IF($D$102=0,"n.a.",IF($H$102&gt;0,"n.a.",IF($D$102=0,"n.a.",IF(COUNTIFS($D$47:$D$54,"Sim",$O$47:$O$54,"&lt;&gt;Completo")&gt;0,"n.a.",SUMIFS($M$47:$M$54,$D$47:$D$54,"Sim",$O$47:$O$54,"Completo",$F$47:$F$54,"BRL",$J$47:$J$54,"&lt;"&amp;EDATE(AZ$108,1),$K$47:$K$54,"&gt;="&amp;AZ$108,$E$47:$E$54,"Arranque")))+IF($D$102=0,"n.a.",IF(COUNTIFS($D$59:$D$98,"Sim",$O$59:$O$98,"&lt;&gt;Completo")&gt;0,"n.a.",SUMIFS($M$59:$M$98,$D$59:$D$98,"Sim",$O$59:$O$98,"Completo",$F$59:$F$98,"BRL",$J$59:$J$98,"&lt;"&amp;EDATE(AZ$108,1),$K$59:$K$98,"&gt;="&amp;AZ$108,$E$59:$E$98,"Arranque")))))</x:f>
        <x:v>n.a.</x:v>
      </x:c>
      <x:c r="BA130" s="80" t="str">
        <x:f>IF($D$102=0,"n.a.",IF($H$102&gt;0,"n.a.",IF($D$102=0,"n.a.",IF(COUNTIFS($D$47:$D$54,"Sim",$O$47:$O$54,"&lt;&gt;Completo")&gt;0,"n.a.",SUMIFS($M$47:$M$54,$D$47:$D$54,"Sim",$O$47:$O$54,"Completo",$F$47:$F$54,"BRL",$J$47:$J$54,"&lt;"&amp;EDATE(BA$108,1),$K$47:$K$54,"&gt;="&amp;BA$108,$E$47:$E$54,"Arranque")))+IF($D$102=0,"n.a.",IF(COUNTIFS($D$59:$D$98,"Sim",$O$59:$O$98,"&lt;&gt;Completo")&gt;0,"n.a.",SUMIFS($M$59:$M$98,$D$59:$D$98,"Sim",$O$59:$O$98,"Completo",$F$59:$F$98,"BRL",$J$59:$J$98,"&lt;"&amp;EDATE(BA$108,1),$K$59:$K$98,"&gt;="&amp;BA$108,$E$59:$E$98,"Arranque")))))</x:f>
        <x:v>n.a.</x:v>
      </x:c>
      <x:c r="BB130" s="80" t="str">
        <x:f>IF($D$102=0,"n.a.",IF($H$102&gt;0,"n.a.",IF($D$102=0,"n.a.",IF(COUNTIFS($D$47:$D$54,"Sim",$O$47:$O$54,"&lt;&gt;Completo")&gt;0,"n.a.",SUMIFS($M$47:$M$54,$D$47:$D$54,"Sim",$O$47:$O$54,"Completo",$F$47:$F$54,"BRL",$J$47:$J$54,"&lt;"&amp;EDATE(BB$108,1),$K$47:$K$54,"&gt;="&amp;BB$108,$E$47:$E$54,"Arranque")))+IF($D$102=0,"n.a.",IF(COUNTIFS($D$59:$D$98,"Sim",$O$59:$O$98,"&lt;&gt;Completo")&gt;0,"n.a.",SUMIFS($M$59:$M$98,$D$59:$D$98,"Sim",$O$59:$O$98,"Completo",$F$59:$F$98,"BRL",$J$59:$J$98,"&lt;"&amp;EDATE(BB$108,1),$K$59:$K$98,"&gt;="&amp;BB$108,$E$59:$E$98,"Arranque")))))</x:f>
        <x:v>n.a.</x:v>
      </x:c>
      <x:c r="BC130" s="80" t="str">
        <x:f>IF($D$102=0,"n.a.",IF($H$102&gt;0,"n.a.",IF($D$102=0,"n.a.",IF(COUNTIFS($D$47:$D$54,"Sim",$O$47:$O$54,"&lt;&gt;Completo")&gt;0,"n.a.",SUMIFS($M$47:$M$54,$D$47:$D$54,"Sim",$O$47:$O$54,"Completo",$F$47:$F$54,"BRL",$J$47:$J$54,"&lt;"&amp;EDATE(BC$108,1),$K$47:$K$54,"&gt;="&amp;BC$108,$E$47:$E$54,"Arranque")))+IF($D$102=0,"n.a.",IF(COUNTIFS($D$59:$D$98,"Sim",$O$59:$O$98,"&lt;&gt;Completo")&gt;0,"n.a.",SUMIFS($M$59:$M$98,$D$59:$D$98,"Sim",$O$59:$O$98,"Completo",$F$59:$F$98,"BRL",$J$59:$J$98,"&lt;"&amp;EDATE(BC$108,1),$K$59:$K$98,"&gt;="&amp;BC$108,$E$59:$E$98,"Arranque")))))</x:f>
        <x:v>n.a.</x:v>
      </x:c>
      <x:c r="BD130" s="80" t="str">
        <x:f>IF($D$102=0,"n.a.",IF($H$102&gt;0,"n.a.",IF($D$102=0,"n.a.",IF(COUNTIFS($D$47:$D$54,"Sim",$O$47:$O$54,"&lt;&gt;Completo")&gt;0,"n.a.",SUMIFS($M$47:$M$54,$D$47:$D$54,"Sim",$O$47:$O$54,"Completo",$F$47:$F$54,"BRL",$J$47:$J$54,"&lt;"&amp;EDATE(BD$108,1),$K$47:$K$54,"&gt;="&amp;BD$108,$E$47:$E$54,"Arranque")))+IF($D$102=0,"n.a.",IF(COUNTIFS($D$59:$D$98,"Sim",$O$59:$O$98,"&lt;&gt;Completo")&gt;0,"n.a.",SUMIFS($M$59:$M$98,$D$59:$D$98,"Sim",$O$59:$O$98,"Completo",$F$59:$F$98,"BRL",$J$59:$J$98,"&lt;"&amp;EDATE(BD$108,1),$K$59:$K$98,"&gt;="&amp;BD$108,$E$59:$E$98,"Arranque")))))</x:f>
        <x:v>n.a.</x:v>
      </x:c>
      <x:c r="BE130" s="80" t="str">
        <x:f>IF($D$102=0,"n.a.",IF($H$102&gt;0,"n.a.",IF($D$102=0,"n.a.",IF(COUNTIFS($D$47:$D$54,"Sim",$O$47:$O$54,"&lt;&gt;Completo")&gt;0,"n.a.",SUMIFS($M$47:$M$54,$D$47:$D$54,"Sim",$O$47:$O$54,"Completo",$F$47:$F$54,"BRL",$J$47:$J$54,"&lt;"&amp;EDATE(BE$108,1),$K$47:$K$54,"&gt;="&amp;BE$108,$E$47:$E$54,"Arranque")))+IF($D$102=0,"n.a.",IF(COUNTIFS($D$59:$D$98,"Sim",$O$59:$O$98,"&lt;&gt;Completo")&gt;0,"n.a.",SUMIFS($M$59:$M$98,$D$59:$D$98,"Sim",$O$59:$O$98,"Completo",$F$59:$F$98,"BRL",$J$59:$J$98,"&lt;"&amp;EDATE(BE$108,1),$K$59:$K$98,"&gt;="&amp;BE$108,$E$59:$E$98,"Arranque")))))</x:f>
        <x:v>n.a.</x:v>
      </x:c>
      <x:c r="BF130" s="80" t="str">
        <x:f>IF($D$102=0,"n.a.",IF($H$102&gt;0,"n.a.",IF($D$102=0,"n.a.",IF(COUNTIFS($D$47:$D$54,"Sim",$O$47:$O$54,"&lt;&gt;Completo")&gt;0,"n.a.",SUMIFS($M$47:$M$54,$D$47:$D$54,"Sim",$O$47:$O$54,"Completo",$F$47:$F$54,"BRL",$J$47:$J$54,"&lt;"&amp;EDATE(BF$108,1),$K$47:$K$54,"&gt;="&amp;BF$108,$E$47:$E$54,"Arranque")))+IF($D$102=0,"n.a.",IF(COUNTIFS($D$59:$D$98,"Sim",$O$59:$O$98,"&lt;&gt;Completo")&gt;0,"n.a.",SUMIFS($M$59:$M$98,$D$59:$D$98,"Sim",$O$59:$O$98,"Completo",$F$59:$F$98,"BRL",$J$59:$J$98,"&lt;"&amp;EDATE(BF$108,1),$K$59:$K$98,"&gt;="&amp;BF$108,$E$59:$E$98,"Arranque")))))</x:f>
        <x:v>n.a.</x:v>
      </x:c>
      <x:c r="BG130" s="80" t="str">
        <x:f>IF($D$102=0,"n.a.",IF($H$102&gt;0,"n.a.",IF($D$102=0,"n.a.",IF(COUNTIFS($D$47:$D$54,"Sim",$O$47:$O$54,"&lt;&gt;Completo")&gt;0,"n.a.",SUMIFS($M$47:$M$54,$D$47:$D$54,"Sim",$O$47:$O$54,"Completo",$F$47:$F$54,"BRL",$J$47:$J$54,"&lt;"&amp;EDATE(BG$108,1),$K$47:$K$54,"&gt;="&amp;BG$108,$E$47:$E$54,"Arranque")))+IF($D$102=0,"n.a.",IF(COUNTIFS($D$59:$D$98,"Sim",$O$59:$O$98,"&lt;&gt;Completo")&gt;0,"n.a.",SUMIFS($M$59:$M$98,$D$59:$D$98,"Sim",$O$59:$O$98,"Completo",$F$59:$F$98,"BRL",$J$59:$J$98,"&lt;"&amp;EDATE(BG$108,1),$K$59:$K$98,"&gt;="&amp;BG$108,$E$59:$E$98,"Arranque")))))</x:f>
        <x:v>n.a.</x:v>
      </x:c>
      <x:c r="BH130" s="80" t="str">
        <x:f>IF($D$102=0,"n.a.",IF($H$102&gt;0,"n.a.",IF($D$102=0,"n.a.",IF(COUNTIFS($D$47:$D$54,"Sim",$O$47:$O$54,"&lt;&gt;Completo")&gt;0,"n.a.",SUMIFS($M$47:$M$54,$D$47:$D$54,"Sim",$O$47:$O$54,"Completo",$F$47:$F$54,"BRL",$J$47:$J$54,"&lt;"&amp;EDATE(BH$108,1),$K$47:$K$54,"&gt;="&amp;BH$108,$E$47:$E$54,"Arranque")))+IF($D$102=0,"n.a.",IF(COUNTIFS($D$59:$D$98,"Sim",$O$59:$O$98,"&lt;&gt;Completo")&gt;0,"n.a.",SUMIFS($M$59:$M$98,$D$59:$D$98,"Sim",$O$59:$O$98,"Completo",$F$59:$F$98,"BRL",$J$59:$J$98,"&lt;"&amp;EDATE(BH$108,1),$K$59:$K$98,"&gt;="&amp;BH$108,$E$59:$E$98,"Arranque")))))</x:f>
        <x:v>n.a.</x:v>
      </x:c>
      <x:c r="BI130" s="80" t="str">
        <x:f>IF($D$102=0,"n.a.",IF($H$102&gt;0,"n.a.",IF($D$102=0,"n.a.",IF(COUNTIFS($D$47:$D$54,"Sim",$O$47:$O$54,"&lt;&gt;Completo")&gt;0,"n.a.",SUMIFS($M$47:$M$54,$D$47:$D$54,"Sim",$O$47:$O$54,"Completo",$F$47:$F$54,"BRL",$J$47:$J$54,"&lt;"&amp;EDATE(BI$108,1),$K$47:$K$54,"&gt;="&amp;BI$108,$E$47:$E$54,"Arranque")))+IF($D$102=0,"n.a.",IF(COUNTIFS($D$59:$D$98,"Sim",$O$59:$O$98,"&lt;&gt;Completo")&gt;0,"n.a.",SUMIFS($M$59:$M$98,$D$59:$D$98,"Sim",$O$59:$O$98,"Completo",$F$59:$F$98,"BRL",$J$59:$J$98,"&lt;"&amp;EDATE(BI$108,1),$K$59:$K$98,"&gt;="&amp;BI$108,$E$59:$E$98,"Arranque")))))</x:f>
        <x:v>n.a.</x:v>
      </x:c>
      <x:c r="BJ130" s="80" t="str">
        <x:f>IF($D$102=0,"n.a.",IF($H$102&gt;0,"n.a.",IF($D$102=0,"n.a.",IF(COUNTIFS($D$47:$D$54,"Sim",$O$47:$O$54,"&lt;&gt;Completo")&gt;0,"n.a.",SUMIFS($M$47:$M$54,$D$47:$D$54,"Sim",$O$47:$O$54,"Completo",$F$47:$F$54,"BRL",$J$47:$J$54,"&lt;"&amp;EDATE(BJ$108,1),$K$47:$K$54,"&gt;="&amp;BJ$108,$E$47:$E$54,"Arranque")))+IF($D$102=0,"n.a.",IF(COUNTIFS($D$59:$D$98,"Sim",$O$59:$O$98,"&lt;&gt;Completo")&gt;0,"n.a.",SUMIFS($M$59:$M$98,$D$59:$D$98,"Sim",$O$59:$O$98,"Completo",$F$59:$F$98,"BRL",$J$59:$J$98,"&lt;"&amp;EDATE(BJ$108,1),$K$59:$K$98,"&gt;="&amp;BJ$108,$E$59:$E$98,"Arranque")))))</x:f>
        <x:v>n.a.</x:v>
      </x:c>
      <x:c r="BK130" s="80" t="str">
        <x:f>IF($D$102=0,"n.a.",IF($H$102&gt;0,"n.a.",IF($D$102=0,"n.a.",IF(COUNTIFS($D$47:$D$54,"Sim",$O$47:$O$54,"&lt;&gt;Completo")&gt;0,"n.a.",SUMIFS($M$47:$M$54,$D$47:$D$54,"Sim",$O$47:$O$54,"Completo",$F$47:$F$54,"BRL",$J$47:$J$54,"&lt;"&amp;EDATE(BK$108,1),$K$47:$K$54,"&gt;="&amp;BK$108,$E$47:$E$54,"Arranque")))+IF($D$102=0,"n.a.",IF(COUNTIFS($D$59:$D$98,"Sim",$O$59:$O$98,"&lt;&gt;Completo")&gt;0,"n.a.",SUMIFS($M$59:$M$98,$D$59:$D$98,"Sim",$O$59:$O$98,"Completo",$F$59:$F$98,"BRL",$J$59:$J$98,"&lt;"&amp;EDATE(BK$108,1),$K$59:$K$98,"&gt;="&amp;BK$108,$E$59:$E$98,"Arranque")))))</x:f>
        <x:v>n.a.</x:v>
      </x:c>
      <x:c r="BL130" s="80" t="str">
        <x:f>IF($D$102=0,"n.a.",IF($H$102&gt;0,"n.a.",IF($D$102=0,"n.a.",IF(COUNTIFS($D$47:$D$54,"Sim",$O$47:$O$54,"&lt;&gt;Completo")&gt;0,"n.a.",SUMIFS($M$47:$M$54,$D$47:$D$54,"Sim",$O$47:$O$54,"Completo",$F$47:$F$54,"BRL",$J$47:$J$54,"&lt;"&amp;EDATE(BL$108,1),$K$47:$K$54,"&gt;="&amp;BL$108,$E$47:$E$54,"Arranque")))+IF($D$102=0,"n.a.",IF(COUNTIFS($D$59:$D$98,"Sim",$O$59:$O$98,"&lt;&gt;Completo")&gt;0,"n.a.",SUMIFS($M$59:$M$98,$D$59:$D$98,"Sim",$O$59:$O$98,"Completo",$F$59:$F$98,"BRL",$J$59:$J$98,"&lt;"&amp;EDATE(BL$108,1),$K$59:$K$98,"&gt;="&amp;BL$108,$E$59:$E$98,"Arranque")))))</x:f>
        <x:v>n.a.</x:v>
      </x:c>
      <x:c r="BM130" s="80" t="str">
        <x:f>IF($D$102=0,"n.a.",IF($H$102&gt;0,"n.a.",IF($D$102=0,"n.a.",IF(COUNTIFS($D$47:$D$54,"Sim",$O$47:$O$54,"&lt;&gt;Completo")&gt;0,"n.a.",SUMIFS($M$47:$M$54,$D$47:$D$54,"Sim",$O$47:$O$54,"Completo",$F$47:$F$54,"BRL",$J$47:$J$54,"&lt;"&amp;EDATE(BM$108,1),$K$47:$K$54,"&gt;="&amp;BM$108,$E$47:$E$54,"Arranque")))+IF($D$102=0,"n.a.",IF(COUNTIFS($D$59:$D$98,"Sim",$O$59:$O$98,"&lt;&gt;Completo")&gt;0,"n.a.",SUMIFS($M$59:$M$98,$D$59:$D$98,"Sim",$O$59:$O$98,"Completo",$F$59:$F$98,"BRL",$J$59:$J$98,"&lt;"&amp;EDATE(BM$108,1),$K$59:$K$98,"&gt;="&amp;BM$108,$E$59:$E$98,"Arranque")))))</x:f>
        <x:v>n.a.</x:v>
      </x:c>
      <x:c r="BN130" s="80" t="str">
        <x:f>IF($D$102=0,"n.a.",IF($H$102&gt;0,"n.a.",IF($D$102=0,"n.a.",IF(COUNTIFS($D$47:$D$54,"Sim",$O$47:$O$54,"&lt;&gt;Completo")&gt;0,"n.a.",SUMIFS($M$47:$M$54,$D$47:$D$54,"Sim",$O$47:$O$54,"Completo",$F$47:$F$54,"BRL",$J$47:$J$54,"&lt;"&amp;EDATE(BN$108,1),$K$47:$K$54,"&gt;="&amp;BN$108,$E$47:$E$54,"Arranque")))+IF($D$102=0,"n.a.",IF(COUNTIFS($D$59:$D$98,"Sim",$O$59:$O$98,"&lt;&gt;Completo")&gt;0,"n.a.",SUMIFS($M$59:$M$98,$D$59:$D$98,"Sim",$O$59:$O$98,"Completo",$F$59:$F$98,"BRL",$J$59:$J$98,"&lt;"&amp;EDATE(BN$108,1),$K$59:$K$98,"&gt;="&amp;BN$108,$E$59:$E$98,"Arranque")))))</x:f>
        <x:v>n.a.</x:v>
      </x:c>
      <x:c r="BO130" s="80" t="str">
        <x:f>IF($D$102=0,"n.a.",IF($H$102&gt;0,"n.a.",IF($D$102=0,"n.a.",IF(COUNTIFS($D$47:$D$54,"Sim",$O$47:$O$54,"&lt;&gt;Completo")&gt;0,"n.a.",SUMIFS($M$47:$M$54,$D$47:$D$54,"Sim",$O$47:$O$54,"Completo",$F$47:$F$54,"BRL",$J$47:$J$54,"&lt;"&amp;EDATE(BO$108,1),$K$47:$K$54,"&gt;="&amp;BO$108,$E$47:$E$54,"Arranque")))+IF($D$102=0,"n.a.",IF(COUNTIFS($D$59:$D$98,"Sim",$O$59:$O$98,"&lt;&gt;Completo")&gt;0,"n.a.",SUMIFS($M$59:$M$98,$D$59:$D$98,"Sim",$O$59:$O$98,"Completo",$F$59:$F$98,"BRL",$J$59:$J$98,"&lt;"&amp;EDATE(BO$108,1),$K$59:$K$98,"&gt;="&amp;BO$108,$E$59:$E$98,"Arranque")))))</x:f>
        <x:v>n.a.</x:v>
      </x:c>
      <x:c r="BP130" s="80" t="str">
        <x:f>IF($D$102=0,"n.a.",IF($H$102&gt;0,"n.a.",IF($D$102=0,"n.a.",IF(COUNTIFS($D$47:$D$54,"Sim",$O$47:$O$54,"&lt;&gt;Completo")&gt;0,"n.a.",SUMIFS($M$47:$M$54,$D$47:$D$54,"Sim",$O$47:$O$54,"Completo",$F$47:$F$54,"BRL",$J$47:$J$54,"&lt;"&amp;EDATE(BP$108,1),$K$47:$K$54,"&gt;="&amp;BP$108,$E$47:$E$54,"Arranque")))+IF($D$102=0,"n.a.",IF(COUNTIFS($D$59:$D$98,"Sim",$O$59:$O$98,"&lt;&gt;Completo")&gt;0,"n.a.",SUMIFS($M$59:$M$98,$D$59:$D$98,"Sim",$O$59:$O$98,"Completo",$F$59:$F$98,"BRL",$J$59:$J$98,"&lt;"&amp;EDATE(BP$108,1),$K$59:$K$98,"&gt;="&amp;BP$108,$E$59:$E$98,"Arranque")))))</x:f>
        <x:v>n.a.</x:v>
      </x:c>
      <x:c r="BQ130" s="80" t="str">
        <x:f>IF($D$102=0,"n.a.",IF($H$102&gt;0,"n.a.",IF($D$102=0,"n.a.",IF(COUNTIFS($D$47:$D$54,"Sim",$O$47:$O$54,"&lt;&gt;Completo")&gt;0,"n.a.",SUMIFS($M$47:$M$54,$D$47:$D$54,"Sim",$O$47:$O$54,"Completo",$F$47:$F$54,"BRL",$J$47:$J$54,"&lt;"&amp;EDATE(BQ$108,1),$K$47:$K$54,"&gt;="&amp;BQ$108,$E$47:$E$54,"Arranque")))+IF($D$102=0,"n.a.",IF(COUNTIFS($D$59:$D$98,"Sim",$O$59:$O$98,"&lt;&gt;Completo")&gt;0,"n.a.",SUMIFS($M$59:$M$98,$D$59:$D$98,"Sim",$O$59:$O$98,"Completo",$F$59:$F$98,"BRL",$J$59:$J$98,"&lt;"&amp;EDATE(BQ$108,1),$K$59:$K$98,"&gt;="&amp;BQ$108,$E$59:$E$98,"Arranque")))))</x:f>
        <x:v>n.a.</x:v>
      </x:c>
      <x:c r="BR130" s="80" t="str">
        <x:f>IF($D$102=0,"n.a.",IF($H$102&gt;0,"n.a.",IF($D$102=0,"n.a.",IF(COUNTIFS($D$47:$D$54,"Sim",$O$47:$O$54,"&lt;&gt;Completo")&gt;0,"n.a.",SUMIFS($M$47:$M$54,$D$47:$D$54,"Sim",$O$47:$O$54,"Completo",$F$47:$F$54,"BRL",$J$47:$J$54,"&lt;"&amp;EDATE(BR$108,1),$K$47:$K$54,"&gt;="&amp;BR$108,$E$47:$E$54,"Arranque")))+IF($D$102=0,"n.a.",IF(COUNTIFS($D$59:$D$98,"Sim",$O$59:$O$98,"&lt;&gt;Completo")&gt;0,"n.a.",SUMIFS($M$59:$M$98,$D$59:$D$98,"Sim",$O$59:$O$98,"Completo",$F$59:$F$98,"BRL",$J$59:$J$98,"&lt;"&amp;EDATE(BR$108,1),$K$59:$K$98,"&gt;="&amp;BR$108,$E$59:$E$98,"Arranque")))))</x:f>
        <x:v>n.a.</x:v>
      </x:c>
      <x:c r="BS130" s="80" t="str">
        <x:f>IF($D$102=0,"n.a.",IF($H$102&gt;0,"n.a.",IF($D$102=0,"n.a.",IF(COUNTIFS($D$47:$D$54,"Sim",$O$47:$O$54,"&lt;&gt;Completo")&gt;0,"n.a.",SUMIFS($M$47:$M$54,$D$47:$D$54,"Sim",$O$47:$O$54,"Completo",$F$47:$F$54,"BRL",$J$47:$J$54,"&lt;"&amp;EDATE(BS$108,1),$K$47:$K$54,"&gt;="&amp;BS$108,$E$47:$E$54,"Arranque")))+IF($D$102=0,"n.a.",IF(COUNTIFS($D$59:$D$98,"Sim",$O$59:$O$98,"&lt;&gt;Completo")&gt;0,"n.a.",SUMIFS($M$59:$M$98,$D$59:$D$98,"Sim",$O$59:$O$98,"Completo",$F$59:$F$98,"BRL",$J$59:$J$98,"&lt;"&amp;EDATE(BS$108,1),$K$59:$K$98,"&gt;="&amp;BS$108,$E$59:$E$98,"Arranque")))))</x:f>
        <x:v>n.a.</x:v>
      </x:c>
      <x:c r="BT130" s="80" t="str">
        <x:f>IF($D$102=0,"n.a.",IF($H$102&gt;0,"n.a.",IF($D$102=0,"n.a.",IF(COUNTIFS($D$47:$D$54,"Sim",$O$47:$O$54,"&lt;&gt;Completo")&gt;0,"n.a.",SUMIFS($M$47:$M$54,$D$47:$D$54,"Sim",$O$47:$O$54,"Completo",$F$47:$F$54,"BRL",$J$47:$J$54,"&lt;"&amp;EDATE(BT$108,1),$K$47:$K$54,"&gt;="&amp;BT$108,$E$47:$E$54,"Arranque")))+IF($D$102=0,"n.a.",IF(COUNTIFS($D$59:$D$98,"Sim",$O$59:$O$98,"&lt;&gt;Completo")&gt;0,"n.a.",SUMIFS($M$59:$M$98,$D$59:$D$98,"Sim",$O$59:$O$98,"Completo",$F$59:$F$98,"BRL",$J$59:$J$98,"&lt;"&amp;EDATE(BT$108,1),$K$59:$K$98,"&gt;="&amp;BT$108,$E$59:$E$98,"Arranque")))))</x:f>
        <x:v>n.a.</x:v>
      </x:c>
      <x:c r="BU130" s="80" t="str">
        <x:f>IF($D$102=0,"n.a.",IF($H$102&gt;0,"n.a.",IF($D$102=0,"n.a.",IF(COUNTIFS($D$47:$D$54,"Sim",$O$47:$O$54,"&lt;&gt;Completo")&gt;0,"n.a.",SUMIFS($M$47:$M$54,$D$47:$D$54,"Sim",$O$47:$O$54,"Completo",$F$47:$F$54,"BRL",$J$47:$J$54,"&lt;"&amp;EDATE(BU$108,1),$K$47:$K$54,"&gt;="&amp;BU$108,$E$47:$E$54,"Arranque")))+IF($D$102=0,"n.a.",IF(COUNTIFS($D$59:$D$98,"Sim",$O$59:$O$98,"&lt;&gt;Completo")&gt;0,"n.a.",SUMIFS($M$59:$M$98,$D$59:$D$98,"Sim",$O$59:$O$98,"Completo",$F$59:$F$98,"BRL",$J$59:$J$98,"&lt;"&amp;EDATE(BU$108,1),$K$59:$K$98,"&gt;="&amp;BU$108,$E$59:$E$98,"Arranque")))))</x:f>
        <x:v>n.a.</x:v>
      </x:c>
      <x:c r="BV130" s="80" t="str">
        <x:f>IF($D$102=0,"n.a.",IF($H$102&gt;0,"n.a.",IF($D$102=0,"n.a.",IF(COUNTIFS($D$47:$D$54,"Sim",$O$47:$O$54,"&lt;&gt;Completo")&gt;0,"n.a.",SUMIFS($M$47:$M$54,$D$47:$D$54,"Sim",$O$47:$O$54,"Completo",$F$47:$F$54,"BRL",$J$47:$J$54,"&lt;"&amp;EDATE(BV$108,1),$K$47:$K$54,"&gt;="&amp;BV$108,$E$47:$E$54,"Arranque")))+IF($D$102=0,"n.a.",IF(COUNTIFS($D$59:$D$98,"Sim",$O$59:$O$98,"&lt;&gt;Completo")&gt;0,"n.a.",SUMIFS($M$59:$M$98,$D$59:$D$98,"Sim",$O$59:$O$98,"Completo",$F$59:$F$98,"BRL",$J$59:$J$98,"&lt;"&amp;EDATE(BV$108,1),$K$59:$K$98,"&gt;="&amp;BV$108,$E$59:$E$98,"Arranque")))))</x:f>
        <x:v>n.a.</x:v>
      </x:c>
      <x:c r="BW130" s="80" t="str">
        <x:f>IF($D$102=0,"n.a.",IF($H$102&gt;0,"n.a.",IF($D$102=0,"n.a.",IF(COUNTIFS($D$47:$D$54,"Sim",$O$47:$O$54,"&lt;&gt;Completo")&gt;0,"n.a.",SUMIFS($M$47:$M$54,$D$47:$D$54,"Sim",$O$47:$O$54,"Completo",$F$47:$F$54,"BRL",$J$47:$J$54,"&lt;"&amp;EDATE(BW$108,1),$K$47:$K$54,"&gt;="&amp;BW$108,$E$47:$E$54,"Arranque")))+IF($D$102=0,"n.a.",IF(COUNTIFS($D$59:$D$98,"Sim",$O$59:$O$98,"&lt;&gt;Completo")&gt;0,"n.a.",SUMIFS($M$59:$M$98,$D$59:$D$98,"Sim",$O$59:$O$98,"Completo",$F$59:$F$98,"BRL",$J$59:$J$98,"&lt;"&amp;EDATE(BW$108,1),$K$59:$K$98,"&gt;="&amp;BW$108,$E$59:$E$98,"Arranque")))))</x:f>
        <x:v>n.a.</x:v>
      </x:c>
      <x:c r="BX130" s="80" t="str">
        <x:f>IF($D$102=0,"n.a.",IF($H$102&gt;0,"n.a.",IF($D$102=0,"n.a.",IF(COUNTIFS($D$47:$D$54,"Sim",$O$47:$O$54,"&lt;&gt;Completo")&gt;0,"n.a.",SUMIFS($M$47:$M$54,$D$47:$D$54,"Sim",$O$47:$O$54,"Completo",$F$47:$F$54,"BRL",$J$47:$J$54,"&lt;"&amp;EDATE(BX$108,1),$K$47:$K$54,"&gt;="&amp;BX$108,$E$47:$E$54,"Arranque")))+IF($D$102=0,"n.a.",IF(COUNTIFS($D$59:$D$98,"Sim",$O$59:$O$98,"&lt;&gt;Completo")&gt;0,"n.a.",SUMIFS($M$59:$M$98,$D$59:$D$98,"Sim",$O$59:$O$98,"Completo",$F$59:$F$98,"BRL",$J$59:$J$98,"&lt;"&amp;EDATE(BX$108,1),$K$59:$K$98,"&gt;="&amp;BX$108,$E$59:$E$98,"Arranque")))))</x:f>
        <x:v>n.a.</x:v>
      </x:c>
      <x:c r="BY130" s="80" t="str">
        <x:f>IF($D$102=0,"n.a.",IF($H$102&gt;0,"n.a.",IF($D$102=0,"n.a.",IF(COUNTIFS($D$47:$D$54,"Sim",$O$47:$O$54,"&lt;&gt;Completo")&gt;0,"n.a.",SUMIFS($M$47:$M$54,$D$47:$D$54,"Sim",$O$47:$O$54,"Completo",$F$47:$F$54,"BRL",$J$47:$J$54,"&lt;"&amp;EDATE(BY$108,1),$K$47:$K$54,"&gt;="&amp;BY$108,$E$47:$E$54,"Arranque")))+IF($D$102=0,"n.a.",IF(COUNTIFS($D$59:$D$98,"Sim",$O$59:$O$98,"&lt;&gt;Completo")&gt;0,"n.a.",SUMIFS($M$59:$M$98,$D$59:$D$98,"Sim",$O$59:$O$98,"Completo",$F$59:$F$98,"BRL",$J$59:$J$98,"&lt;"&amp;EDATE(BY$108,1),$K$59:$K$98,"&gt;="&amp;BY$108,$E$59:$E$98,"Arranque")))))</x:f>
        <x:v>n.a.</x:v>
      </x:c>
      <x:c r="BZ130" s="80" t="str">
        <x:f>IF($D$102=0,"n.a.",IF($H$102&gt;0,"n.a.",IF($D$102=0,"n.a.",IF(COUNTIFS($D$47:$D$54,"Sim",$O$47:$O$54,"&lt;&gt;Completo")&gt;0,"n.a.",SUMIFS($M$47:$M$54,$D$47:$D$54,"Sim",$O$47:$O$54,"Completo",$F$47:$F$54,"BRL",$J$47:$J$54,"&lt;"&amp;EDATE(BZ$108,1),$K$47:$K$54,"&gt;="&amp;BZ$108,$E$47:$E$54,"Arranque")))+IF($D$102=0,"n.a.",IF(COUNTIFS($D$59:$D$98,"Sim",$O$59:$O$98,"&lt;&gt;Completo")&gt;0,"n.a.",SUMIFS($M$59:$M$98,$D$59:$D$98,"Sim",$O$59:$O$98,"Completo",$F$59:$F$98,"BRL",$J$59:$J$98,"&lt;"&amp;EDATE(BZ$108,1),$K$59:$K$98,"&gt;="&amp;BZ$108,$E$59:$E$98,"Arranque")))))</x:f>
        <x:v>n.a.</x:v>
      </x:c>
      <x:c r="CA130" s="80" t="str">
        <x:f>IF($D$102=0,"n.a.",IF($H$102&gt;0,"n.a.",IF($D$102=0,"n.a.",IF(COUNTIFS($D$47:$D$54,"Sim",$O$47:$O$54,"&lt;&gt;Completo")&gt;0,"n.a.",SUMIFS($M$47:$M$54,$D$47:$D$54,"Sim",$O$47:$O$54,"Completo",$F$47:$F$54,"BRL",$J$47:$J$54,"&lt;"&amp;EDATE(CA$108,1),$K$47:$K$54,"&gt;="&amp;CA$108,$E$47:$E$54,"Arranque")))+IF($D$102=0,"n.a.",IF(COUNTIFS($D$59:$D$98,"Sim",$O$59:$O$98,"&lt;&gt;Completo")&gt;0,"n.a.",SUMIFS($M$59:$M$98,$D$59:$D$98,"Sim",$O$59:$O$98,"Completo",$F$59:$F$98,"BRL",$J$59:$J$98,"&lt;"&amp;EDATE(CA$108,1),$K$59:$K$98,"&gt;="&amp;CA$108,$E$59:$E$98,"Arranque")))))</x:f>
        <x:v>n.a.</x:v>
      </x:c>
      <x:c r="CB130" s="80" t="str">
        <x:f>IF($D$102=0,"n.a.",IF($H$102&gt;0,"n.a.",IF($D$102=0,"n.a.",IF(COUNTIFS($D$47:$D$54,"Sim",$O$47:$O$54,"&lt;&gt;Completo")&gt;0,"n.a.",SUMIFS($M$47:$M$54,$D$47:$D$54,"Sim",$O$47:$O$54,"Completo",$F$47:$F$54,"BRL",$J$47:$J$54,"&lt;"&amp;EDATE(CB$108,1),$K$47:$K$54,"&gt;="&amp;CB$108,$E$47:$E$54,"Arranque")))+IF($D$102=0,"n.a.",IF(COUNTIFS($D$59:$D$98,"Sim",$O$59:$O$98,"&lt;&gt;Completo")&gt;0,"n.a.",SUMIFS($M$59:$M$98,$D$59:$D$98,"Sim",$O$59:$O$98,"Completo",$F$59:$F$98,"BRL",$J$59:$J$98,"&lt;"&amp;EDATE(CB$108,1),$K$59:$K$98,"&gt;="&amp;CB$108,$E$59:$E$98,"Arranque")))))</x:f>
        <x:v>n.a.</x:v>
      </x:c>
      <x:c r="CC130" s="80" t="str">
        <x:f>IF($D$102=0,"n.a.",IF($H$102&gt;0,"n.a.",IF($D$102=0,"n.a.",IF(COUNTIFS($D$47:$D$54,"Sim",$O$47:$O$54,"&lt;&gt;Completo")&gt;0,"n.a.",SUMIFS($M$47:$M$54,$D$47:$D$54,"Sim",$O$47:$O$54,"Completo",$F$47:$F$54,"BRL",$J$47:$J$54,"&lt;"&amp;EDATE(CC$108,1),$K$47:$K$54,"&gt;="&amp;CC$108,$E$47:$E$54,"Arranque")))+IF($D$102=0,"n.a.",IF(COUNTIFS($D$59:$D$98,"Sim",$O$59:$O$98,"&lt;&gt;Completo")&gt;0,"n.a.",SUMIFS($M$59:$M$98,$D$59:$D$98,"Sim",$O$59:$O$98,"Completo",$F$59:$F$98,"BRL",$J$59:$J$98,"&lt;"&amp;EDATE(CC$108,1),$K$59:$K$98,"&gt;="&amp;CC$108,$E$59:$E$98,"Arranque")))))</x:f>
        <x:v>n.a.</x:v>
      </x:c>
      <x:c r="CD130" s="80" t="str">
        <x:f>IF($D$102=0,"n.a.",IF($H$102&gt;0,"n.a.",IF($D$102=0,"n.a.",IF(COUNTIFS($D$47:$D$54,"Sim",$O$47:$O$54,"&lt;&gt;Completo")&gt;0,"n.a.",SUMIFS($M$47:$M$54,$D$47:$D$54,"Sim",$O$47:$O$54,"Completo",$F$47:$F$54,"BRL",$J$47:$J$54,"&lt;"&amp;EDATE(CD$108,1),$K$47:$K$54,"&gt;="&amp;CD$108,$E$47:$E$54,"Arranque")))+IF($D$102=0,"n.a.",IF(COUNTIFS($D$59:$D$98,"Sim",$O$59:$O$98,"&lt;&gt;Completo")&gt;0,"n.a.",SUMIFS($M$59:$M$98,$D$59:$D$98,"Sim",$O$59:$O$98,"Completo",$F$59:$F$98,"BRL",$J$59:$J$98,"&lt;"&amp;EDATE(CD$108,1),$K$59:$K$98,"&gt;="&amp;CD$108,$E$59:$E$98,"Arranque")))))</x:f>
        <x:v>n.a.</x:v>
      </x:c>
      <x:c r="CE130" s="80" t="str">
        <x:f>IF($D$102=0,"n.a.",IF($H$102&gt;0,"n.a.",IF($D$102=0,"n.a.",IF(COUNTIFS($D$47:$D$54,"Sim",$O$47:$O$54,"&lt;&gt;Completo")&gt;0,"n.a.",SUMIFS($M$47:$M$54,$D$47:$D$54,"Sim",$O$47:$O$54,"Completo",$F$47:$F$54,"BRL",$J$47:$J$54,"&lt;"&amp;EDATE(CE$108,1),$K$47:$K$54,"&gt;="&amp;CE$108,$E$47:$E$54,"Arranque")))+IF($D$102=0,"n.a.",IF(COUNTIFS($D$59:$D$98,"Sim",$O$59:$O$98,"&lt;&gt;Completo")&gt;0,"n.a.",SUMIFS($M$59:$M$98,$D$59:$D$98,"Sim",$O$59:$O$98,"Completo",$F$59:$F$98,"BRL",$J$59:$J$98,"&lt;"&amp;EDATE(CE$108,1),$K$59:$K$98,"&gt;="&amp;CE$108,$E$59:$E$98,"Arranque")))))</x:f>
        <x:v>n.a.</x:v>
      </x:c>
      <x:c r="CF130" s="80" t="str">
        <x:f>IF($D$102=0,"n.a.",IF($H$102&gt;0,"n.a.",IF($D$102=0,"n.a.",IF(COUNTIFS($D$47:$D$54,"Sim",$O$47:$O$54,"&lt;&gt;Completo")&gt;0,"n.a.",SUMIFS($M$47:$M$54,$D$47:$D$54,"Sim",$O$47:$O$54,"Completo",$F$47:$F$54,"BRL",$J$47:$J$54,"&lt;"&amp;EDATE(CF$108,1),$K$47:$K$54,"&gt;="&amp;CF$108,$E$47:$E$54,"Arranque")))+IF($D$102=0,"n.a.",IF(COUNTIFS($D$59:$D$98,"Sim",$O$59:$O$98,"&lt;&gt;Completo")&gt;0,"n.a.",SUMIFS($M$59:$M$98,$D$59:$D$98,"Sim",$O$59:$O$98,"Completo",$F$59:$F$98,"BRL",$J$59:$J$98,"&lt;"&amp;EDATE(CF$108,1),$K$59:$K$98,"&gt;="&amp;CF$108,$E$59:$E$98,"Arranque")))))</x:f>
        <x:v>n.a.</x:v>
      </x:c>
      <x:c r="CG130" s="80" t="str">
        <x:f>IF($D$102=0,"n.a.",IF($H$102&gt;0,"n.a.",IF($D$102=0,"n.a.",IF(COUNTIFS($D$47:$D$54,"Sim",$O$47:$O$54,"&lt;&gt;Completo")&gt;0,"n.a.",SUMIFS($M$47:$M$54,$D$47:$D$54,"Sim",$O$47:$O$54,"Completo",$F$47:$F$54,"BRL",$J$47:$J$54,"&lt;"&amp;EDATE(CG$108,1),$K$47:$K$54,"&gt;="&amp;CG$108,$E$47:$E$54,"Arranque")))+IF($D$102=0,"n.a.",IF(COUNTIFS($D$59:$D$98,"Sim",$O$59:$O$98,"&lt;&gt;Completo")&gt;0,"n.a.",SUMIFS($M$59:$M$98,$D$59:$D$98,"Sim",$O$59:$O$98,"Completo",$F$59:$F$98,"BRL",$J$59:$J$98,"&lt;"&amp;EDATE(CG$108,1),$K$59:$K$98,"&gt;="&amp;CG$108,$E$59:$E$98,"Arranque")))))</x:f>
        <x:v>n.a.</x:v>
      </x:c>
      <x:c r="CH130" s="80" t="str">
        <x:f>IF($D$102=0,"n.a.",IF($H$102&gt;0,"n.a.",IF($D$102=0,"n.a.",IF(COUNTIFS($D$47:$D$54,"Sim",$O$47:$O$54,"&lt;&gt;Completo")&gt;0,"n.a.",SUMIFS($M$47:$M$54,$D$47:$D$54,"Sim",$O$47:$O$54,"Completo",$F$47:$F$54,"BRL",$J$47:$J$54,"&lt;"&amp;EDATE(CH$108,1),$K$47:$K$54,"&gt;="&amp;CH$108,$E$47:$E$54,"Arranque")))+IF($D$102=0,"n.a.",IF(COUNTIFS($D$59:$D$98,"Sim",$O$59:$O$98,"&lt;&gt;Completo")&gt;0,"n.a.",SUMIFS($M$59:$M$98,$D$59:$D$98,"Sim",$O$59:$O$98,"Completo",$F$59:$F$98,"BRL",$J$59:$J$98,"&lt;"&amp;EDATE(CH$108,1),$K$59:$K$98,"&gt;="&amp;CH$108,$E$59:$E$98,"Arranque")))))</x:f>
        <x:v>n.a.</x:v>
      </x:c>
      <x:c r="CI130" s="80" t="str">
        <x:f>IF($D$102=0,"n.a.",IF($H$102&gt;0,"n.a.",IF($D$102=0,"n.a.",IF(COUNTIFS($D$47:$D$54,"Sim",$O$47:$O$54,"&lt;&gt;Completo")&gt;0,"n.a.",SUMIFS($M$47:$M$54,$D$47:$D$54,"Sim",$O$47:$O$54,"Completo",$F$47:$F$54,"BRL",$J$47:$J$54,"&lt;"&amp;EDATE(CI$108,1),$K$47:$K$54,"&gt;="&amp;CI$108,$E$47:$E$54,"Arranque")))+IF($D$102=0,"n.a.",IF(COUNTIFS($D$59:$D$98,"Sim",$O$59:$O$98,"&lt;&gt;Completo")&gt;0,"n.a.",SUMIFS($M$59:$M$98,$D$59:$D$98,"Sim",$O$59:$O$98,"Completo",$F$59:$F$98,"BRL",$J$59:$J$98,"&lt;"&amp;EDATE(CI$108,1),$K$59:$K$98,"&gt;="&amp;CI$108,$E$59:$E$98,"Arranque")))))</x:f>
        <x:v>n.a.</x:v>
      </x:c>
      <x:c r="CJ130" s="80" t="str">
        <x:f>IF($D$102=0,"n.a.",IF($H$102&gt;0,"n.a.",IF($D$102=0,"n.a.",IF(COUNTIFS($D$47:$D$54,"Sim",$O$47:$O$54,"&lt;&gt;Completo")&gt;0,"n.a.",SUMIFS($M$47:$M$54,$D$47:$D$54,"Sim",$O$47:$O$54,"Completo",$F$47:$F$54,"BRL",$J$47:$J$54,"&lt;"&amp;EDATE(CJ$108,1),$K$47:$K$54,"&gt;="&amp;CJ$108,$E$47:$E$54,"Arranque")))+IF($D$102=0,"n.a.",IF(COUNTIFS($D$59:$D$98,"Sim",$O$59:$O$98,"&lt;&gt;Completo")&gt;0,"n.a.",SUMIFS($M$59:$M$98,$D$59:$D$98,"Sim",$O$59:$O$98,"Completo",$F$59:$F$98,"BRL",$J$59:$J$98,"&lt;"&amp;EDATE(CJ$108,1),$K$59:$K$98,"&gt;="&amp;CJ$108,$E$59:$E$98,"Arranque")))))</x:f>
        <x:v>n.a.</x:v>
      </x:c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0" priority="1" operator="containsText" text="Pendente"/>
  </x:conditionalFormatting>
  <x:conditionalFormatting sqref="O59:O98">
    <x:cfRule type="containsText" dxfId="1" priority="2" operator="containsText" text="Pendente"/>
  </x:conditionalFormatting>
  <x:conditionalFormatting sqref="D104:D104">
    <x:cfRule type="cellIs" dxfId="2" priority="3" operator="greaterThan">
      <x:formula>0.01</x:formula>
    </x:cfRule>
  </x:conditionalFormatting>
  <x:conditionalFormatting sqref="H104:H104">
    <x:cfRule type="cellIs" dxfId="3" priority="4" operator="greaterThan">
      <x:formula>0.01</x:formula>
    </x:cfRule>
  </x:conditionalFormatting>
  <x:conditionalFormatting sqref="D105:D105">
    <x:cfRule type="cellIs" dxfId="4" priority="5" operator="greaterThan">
      <x:formula>0.01</x:formula>
    </x:cfRule>
  </x:conditionalFormatting>
  <x:conditionalFormatting sqref="D109:CJ130">
    <x:cfRule type="containsText" dxfId="5" priority="6" operator="containsText" text="n.a."/>
  </x:conditionalFormatting>
  <x:conditionalFormatting sqref="D23:O25">
    <x:cfRule type="containsText" dxfId="6" priority="7" operator="containsText" text="n.a."/>
  </x:conditionalFormatting>
  <x:conditionalFormatting sqref="H102:H102">
    <x:cfRule type="cellIs" dxfId="7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"Arranque,Execução"</x:formula1>
    </x:dataValidation>
    <x:dataValidation type="list" sqref="E59:E98">
      <x:formula1>"Arranque,Execução"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F1.2 BACL®7G Conexão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'Premissas'!C21</x:f>
        <x:v>F1.2</x:v>
      </x:c>
      <x:c r="E6" s="2"/>
      <x:c r="F6" s="2" t="str">
        <x:v>Rodada</x:v>
      </x:c>
      <x:c r="G6" s="2"/>
      <x:c r="H6" s="44" t="str">
        <x:f>'Premissas'!D21</x:f>
        <x:v>CPM-02</x:v>
      </x:c>
      <x:c r="I6" s="2"/>
      <x:c r="J6" s="2" t="str">
        <x:v>Grupo</x:v>
      </x:c>
      <x:c r="K6" s="2"/>
      <x:c r="L6" s="44" t="str">
        <x:f>'Premissas'!E21</x:f>
        <x:v>G11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'Premissas'!G21</x:f>
        <x:v>7000000</x:v>
      </x:c>
      <x:c r="E8" s="2"/>
      <x:c r="F8" s="2" t="str">
        <x:v>USD por cota</x:v>
      </x:c>
      <x:c r="G8" s="2"/>
      <x:c r="H8" s="46" t="n">
        <x:f>'Premissas'!H21</x:f>
        <x:v>165.22</x:v>
      </x:c>
      <x:c r="I8" s="2"/>
      <x:c r="J8" s="2" t="str">
        <x:v>Encerramento</x:v>
      </x:c>
      <x:c r="K8" s="2"/>
      <x:c r="L8" s="2"/>
      <x:c r="M8" s="47" t="n">
        <x:f>'Premissas'!I21</x:f>
        <x:v>46843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'Premissas'!J21</x:f>
        <x:v>1156540000</x:v>
      </x:c>
      <x:c r="E9" s="2"/>
      <x:c r="F9" s="2" t="str">
        <x:v>Público</x:v>
      </x:c>
      <x:c r="G9" s="2"/>
      <x:c r="H9" s="44" t="str">
        <x:f>'Premissas'!L21</x:f>
        <x:v>PF/PJ</x:v>
      </x:c>
      <x:c r="I9" s="2"/>
      <x:c r="J9" s="2" t="str">
        <x:v>Teto por rodada</x:v>
      </x:c>
      <x:c r="K9" s="2"/>
      <x:c r="L9" s="2"/>
      <x:c r="M9" s="45" t="n">
        <x:f>'Premissas'!M21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'Premissas'!K21</x:f>
        <x:v>Provas de conceito aerodinâmicas e ensaios virtuais avançados (CFD)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Risco principal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8" priority="1" operator="containsText" text="Pendente"/>
  </x:conditionalFormatting>
  <x:conditionalFormatting sqref="O59:O98">
    <x:cfRule type="containsText" dxfId="9" priority="2" operator="containsText" text="Pendente"/>
  </x:conditionalFormatting>
  <x:conditionalFormatting sqref="D104:D104">
    <x:cfRule type="cellIs" dxfId="10" priority="3" operator="greaterThan">
      <x:formula>0.01</x:formula>
    </x:cfRule>
  </x:conditionalFormatting>
  <x:conditionalFormatting sqref="H104:H104">
    <x:cfRule type="cellIs" dxfId="11" priority="4" operator="greaterThan">
      <x:formula>0.01</x:formula>
    </x:cfRule>
  </x:conditionalFormatting>
  <x:conditionalFormatting sqref="D105:D105">
    <x:cfRule type="cellIs" dxfId="12" priority="5" operator="greaterThan">
      <x:formula>0.01</x:formula>
    </x:cfRule>
  </x:conditionalFormatting>
  <x:conditionalFormatting sqref="D109:CJ130">
    <x:cfRule type="containsText" dxfId="13" priority="6" operator="containsText" text="n.a."/>
  </x:conditionalFormatting>
  <x:conditionalFormatting sqref="D23:O25">
    <x:cfRule type="containsText" dxfId="14" priority="7" operator="containsText" text="n.a."/>
  </x:conditionalFormatting>
  <x:conditionalFormatting sqref="H102:H102">
    <x:cfRule type="cellIs" dxfId="15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F1.3 BACL®7G Impulso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'Premissas'!C22</x:f>
        <x:v>F1.3</x:v>
      </x:c>
      <x:c r="E6" s="2"/>
      <x:c r="F6" s="2" t="str">
        <x:v>Rodada</x:v>
      </x:c>
      <x:c r="G6" s="2"/>
      <x:c r="H6" s="44" t="str">
        <x:f>'Premissas'!D22</x:f>
        <x:v>CPM-03</x:v>
      </x:c>
      <x:c r="I6" s="2"/>
      <x:c r="J6" s="2" t="str">
        <x:v>Grupo</x:v>
      </x:c>
      <x:c r="K6" s="2"/>
      <x:c r="L6" s="44" t="str">
        <x:f>'Premissas'!E22</x:f>
        <x:v>G10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'Premissas'!G22</x:f>
        <x:v>7000000</x:v>
      </x:c>
      <x:c r="E8" s="2"/>
      <x:c r="F8" s="2" t="str">
        <x:v>USD por cota</x:v>
      </x:c>
      <x:c r="G8" s="2"/>
      <x:c r="H8" s="46" t="n">
        <x:f>'Premissas'!H22</x:f>
        <x:v>170.84</x:v>
      </x:c>
      <x:c r="I8" s="2"/>
      <x:c r="J8" s="2" t="str">
        <x:v>Encerramento</x:v>
      </x:c>
      <x:c r="K8" s="2"/>
      <x:c r="L8" s="2"/>
      <x:c r="M8" s="47" t="n">
        <x:f>'Premissas'!I22</x:f>
        <x:v>47053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'Premissas'!J22</x:f>
        <x:v>1195880000</x:v>
      </x:c>
      <x:c r="E9" s="2"/>
      <x:c r="F9" s="2" t="str">
        <x:v>Público</x:v>
      </x:c>
      <x:c r="G9" s="2"/>
      <x:c r="H9" s="44" t="str">
        <x:f>'Premissas'!L22</x:f>
        <x:v>PF/PJ</x:v>
      </x:c>
      <x:c r="I9" s="2"/>
      <x:c r="J9" s="2" t="str">
        <x:v>Teto por rodada</x:v>
      </x:c>
      <x:c r="K9" s="2"/>
      <x:c r="L9" s="2"/>
      <x:c r="M9" s="45" t="n">
        <x:f>'Premissas'!M22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'Premissas'!K22</x:f>
        <x:v>Validação da arquitetura de propulsão e mecanismos de pouso/articulação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Risco principal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16" priority="1" operator="containsText" text="Pendente"/>
  </x:conditionalFormatting>
  <x:conditionalFormatting sqref="O59:O98">
    <x:cfRule type="containsText" dxfId="17" priority="2" operator="containsText" text="Pendente"/>
  </x:conditionalFormatting>
  <x:conditionalFormatting sqref="D104:D104">
    <x:cfRule type="cellIs" dxfId="18" priority="3" operator="greaterThan">
      <x:formula>0.01</x:formula>
    </x:cfRule>
  </x:conditionalFormatting>
  <x:conditionalFormatting sqref="H104:H104">
    <x:cfRule type="cellIs" dxfId="19" priority="4" operator="greaterThan">
      <x:formula>0.01</x:formula>
    </x:cfRule>
  </x:conditionalFormatting>
  <x:conditionalFormatting sqref="D105:D105">
    <x:cfRule type="cellIs" dxfId="20" priority="5" operator="greaterThan">
      <x:formula>0.01</x:formula>
    </x:cfRule>
  </x:conditionalFormatting>
  <x:conditionalFormatting sqref="D109:CJ130">
    <x:cfRule type="containsText" dxfId="21" priority="6" operator="containsText" text="n.a."/>
  </x:conditionalFormatting>
  <x:conditionalFormatting sqref="D23:O25">
    <x:cfRule type="containsText" dxfId="22" priority="7" operator="containsText" text="n.a."/>
  </x:conditionalFormatting>
  <x:conditionalFormatting sqref="H102:H102">
    <x:cfRule type="cellIs" dxfId="23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F2.1 BACL®7G Ascensão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'Premissas'!C23</x:f>
        <x:v>F2.1</x:v>
      </x:c>
      <x:c r="E6" s="2"/>
      <x:c r="F6" s="2" t="str">
        <x:v>Rodada</x:v>
      </x:c>
      <x:c r="G6" s="2"/>
      <x:c r="H6" s="44" t="str">
        <x:f>'Premissas'!D23</x:f>
        <x:v>CPM-04</x:v>
      </x:c>
      <x:c r="I6" s="2"/>
      <x:c r="J6" s="2" t="str">
        <x:v>Grupo</x:v>
      </x:c>
      <x:c r="K6" s="2"/>
      <x:c r="L6" s="44" t="str">
        <x:f>'Premissas'!E23</x:f>
        <x:v>G9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'Premissas'!G23</x:f>
        <x:v>7000000</x:v>
      </x:c>
      <x:c r="E8" s="2"/>
      <x:c r="F8" s="2" t="str">
        <x:v>USD por cota</x:v>
      </x:c>
      <x:c r="G8" s="2"/>
      <x:c r="H8" s="46" t="n">
        <x:f>'Premissas'!H23</x:f>
        <x:v>176.65</x:v>
      </x:c>
      <x:c r="I8" s="2"/>
      <x:c r="J8" s="2" t="str">
        <x:v>Encerramento</x:v>
      </x:c>
      <x:c r="K8" s="2"/>
      <x:c r="L8" s="2"/>
      <x:c r="M8" s="47" t="n">
        <x:f>'Premissas'!I23</x:f>
        <x:v>47263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'Premissas'!J23</x:f>
        <x:v>1236550000</x:v>
      </x:c>
      <x:c r="E9" s="2"/>
      <x:c r="F9" s="2" t="str">
        <x:v>Público</x:v>
      </x:c>
      <x:c r="G9" s="2"/>
      <x:c r="H9" s="44" t="str">
        <x:f>'Premissas'!L23</x:f>
        <x:v>PF/PJ</x:v>
      </x:c>
      <x:c r="I9" s="2"/>
      <x:c r="J9" s="2" t="str">
        <x:v>Teto por rodada</x:v>
      </x:c>
      <x:c r="K9" s="2"/>
      <x:c r="L9" s="2"/>
      <x:c r="M9" s="45" t="n">
        <x:f>'Premissas'!M23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'Premissas'!K23</x:f>
        <x:v>Desenvolvimento dos sistemas vitais de suporte à vida e controle térmico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Risco principal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24" priority="1" operator="containsText" text="Pendente"/>
  </x:conditionalFormatting>
  <x:conditionalFormatting sqref="O59:O98">
    <x:cfRule type="containsText" dxfId="25" priority="2" operator="containsText" text="Pendente"/>
  </x:conditionalFormatting>
  <x:conditionalFormatting sqref="D104:D104">
    <x:cfRule type="cellIs" dxfId="26" priority="3" operator="greaterThan">
      <x:formula>0.01</x:formula>
    </x:cfRule>
  </x:conditionalFormatting>
  <x:conditionalFormatting sqref="H104:H104">
    <x:cfRule type="cellIs" dxfId="27" priority="4" operator="greaterThan">
      <x:formula>0.01</x:formula>
    </x:cfRule>
  </x:conditionalFormatting>
  <x:conditionalFormatting sqref="D105:D105">
    <x:cfRule type="cellIs" dxfId="28" priority="5" operator="greaterThan">
      <x:formula>0.01</x:formula>
    </x:cfRule>
  </x:conditionalFormatting>
  <x:conditionalFormatting sqref="D109:CJ130">
    <x:cfRule type="containsText" dxfId="29" priority="6" operator="containsText" text="n.a."/>
  </x:conditionalFormatting>
  <x:conditionalFormatting sqref="D23:O25">
    <x:cfRule type="containsText" dxfId="30" priority="7" operator="containsText" text="n.a."/>
  </x:conditionalFormatting>
  <x:conditionalFormatting sqref="H102:H102">
    <x:cfRule type="cellIs" dxfId="31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F2.2 BACL®7G Propulsão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'Premissas'!C24</x:f>
        <x:v>F2.2</x:v>
      </x:c>
      <x:c r="E6" s="2"/>
      <x:c r="F6" s="2" t="str">
        <x:v>Rodada</x:v>
      </x:c>
      <x:c r="G6" s="2"/>
      <x:c r="H6" s="44" t="str">
        <x:f>'Premissas'!D24</x:f>
        <x:v>CPM-05</x:v>
      </x:c>
      <x:c r="I6" s="2"/>
      <x:c r="J6" s="2" t="str">
        <x:v>Grupo</x:v>
      </x:c>
      <x:c r="K6" s="2"/>
      <x:c r="L6" s="44" t="str">
        <x:f>'Premissas'!E24</x:f>
        <x:v>G8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'Premissas'!G24</x:f>
        <x:v>7000000</x:v>
      </x:c>
      <x:c r="E8" s="2"/>
      <x:c r="F8" s="2" t="str">
        <x:v>USD por cota</x:v>
      </x:c>
      <x:c r="G8" s="2"/>
      <x:c r="H8" s="46" t="n">
        <x:f>'Premissas'!H24</x:f>
        <x:v>182.66</x:v>
      </x:c>
      <x:c r="I8" s="2"/>
      <x:c r="J8" s="2" t="str">
        <x:v>Encerramento</x:v>
      </x:c>
      <x:c r="K8" s="2"/>
      <x:c r="L8" s="2"/>
      <x:c r="M8" s="47" t="n">
        <x:f>'Premissas'!I24</x:f>
        <x:v>47473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'Premissas'!J24</x:f>
        <x:v>1278620000</x:v>
      </x:c>
      <x:c r="E9" s="2"/>
      <x:c r="F9" s="2" t="str">
        <x:v>Público</x:v>
      </x:c>
      <x:c r="G9" s="2"/>
      <x:c r="H9" s="44" t="str">
        <x:f>'Premissas'!L24</x:f>
        <x:v>PF/PJ</x:v>
      </x:c>
      <x:c r="I9" s="2"/>
      <x:c r="J9" s="2" t="str">
        <x:v>Teto por rodada</x:v>
      </x:c>
      <x:c r="K9" s="2"/>
      <x:c r="L9" s="2"/>
      <x:c r="M9" s="45" t="n">
        <x:f>'Premissas'!M24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'Premissas'!K24</x:f>
        <x:v>Construção do Mock-up (modelo em escala 1:1) e logística de cabine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Risco principal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32" priority="1" operator="containsText" text="Pendente"/>
  </x:conditionalFormatting>
  <x:conditionalFormatting sqref="O59:O98">
    <x:cfRule type="containsText" dxfId="33" priority="2" operator="containsText" text="Pendente"/>
  </x:conditionalFormatting>
  <x:conditionalFormatting sqref="D104:D104">
    <x:cfRule type="cellIs" dxfId="34" priority="3" operator="greaterThan">
      <x:formula>0.01</x:formula>
    </x:cfRule>
  </x:conditionalFormatting>
  <x:conditionalFormatting sqref="H104:H104">
    <x:cfRule type="cellIs" dxfId="35" priority="4" operator="greaterThan">
      <x:formula>0.01</x:formula>
    </x:cfRule>
  </x:conditionalFormatting>
  <x:conditionalFormatting sqref="D105:D105">
    <x:cfRule type="cellIs" dxfId="36" priority="5" operator="greaterThan">
      <x:formula>0.01</x:formula>
    </x:cfRule>
  </x:conditionalFormatting>
  <x:conditionalFormatting sqref="D109:CJ130">
    <x:cfRule type="containsText" dxfId="37" priority="6" operator="containsText" text="n.a."/>
  </x:conditionalFormatting>
  <x:conditionalFormatting sqref="D23:O25">
    <x:cfRule type="containsText" dxfId="38" priority="7" operator="containsText" text="n.a."/>
  </x:conditionalFormatting>
  <x:conditionalFormatting sqref="H102:H102">
    <x:cfRule type="cellIs" dxfId="39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F3.1 BACL®7G Altitude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'Premissas'!C25</x:f>
        <x:v>F3.1</x:v>
      </x:c>
      <x:c r="E6" s="2"/>
      <x:c r="F6" s="2" t="str">
        <x:v>Rodada</x:v>
      </x:c>
      <x:c r="G6" s="2"/>
      <x:c r="H6" s="44" t="str">
        <x:f>'Premissas'!D25</x:f>
        <x:v>CPM-06</x:v>
      </x:c>
      <x:c r="I6" s="2"/>
      <x:c r="J6" s="2" t="str">
        <x:v>Grupo</x:v>
      </x:c>
      <x:c r="K6" s="2"/>
      <x:c r="L6" s="44" t="str">
        <x:f>'Premissas'!E25</x:f>
        <x:v>G7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'Premissas'!G25</x:f>
        <x:v>7000000</x:v>
      </x:c>
      <x:c r="E8" s="2"/>
      <x:c r="F8" s="2" t="str">
        <x:v>USD por cota</x:v>
      </x:c>
      <x:c r="G8" s="2"/>
      <x:c r="H8" s="46" t="n">
        <x:f>'Premissas'!H25</x:f>
        <x:v>188.87</x:v>
      </x:c>
      <x:c r="I8" s="2"/>
      <x:c r="J8" s="2" t="str">
        <x:v>Encerramento</x:v>
      </x:c>
      <x:c r="K8" s="2"/>
      <x:c r="L8" s="2"/>
      <x:c r="M8" s="47" t="n">
        <x:f>'Premissas'!I25</x:f>
        <x:v>47683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'Premissas'!J25</x:f>
        <x:v>1322090000</x:v>
      </x:c>
      <x:c r="E9" s="2"/>
      <x:c r="F9" s="2" t="str">
        <x:v>Público</x:v>
      </x:c>
      <x:c r="G9" s="2"/>
      <x:c r="H9" s="44" t="str">
        <x:f>'Premissas'!L25</x:f>
        <x:v>PF/PJ</x:v>
      </x:c>
      <x:c r="I9" s="2"/>
      <x:c r="J9" s="2" t="str">
        <x:v>Teto por rodada</x:v>
      </x:c>
      <x:c r="K9" s="2"/>
      <x:c r="L9" s="2"/>
      <x:c r="M9" s="45" t="n">
        <x:f>'Premissas'!M25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'Premissas'!K25</x:f>
        <x:v>Fabricação do "protótipo Alpha" (primeira aeronave circular funcional em escala real)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Risco principal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40" priority="1" operator="containsText" text="Pendente"/>
  </x:conditionalFormatting>
  <x:conditionalFormatting sqref="O59:O98">
    <x:cfRule type="containsText" dxfId="41" priority="2" operator="containsText" text="Pendente"/>
  </x:conditionalFormatting>
  <x:conditionalFormatting sqref="D104:D104">
    <x:cfRule type="cellIs" dxfId="42" priority="3" operator="greaterThan">
      <x:formula>0.01</x:formula>
    </x:cfRule>
  </x:conditionalFormatting>
  <x:conditionalFormatting sqref="H104:H104">
    <x:cfRule type="cellIs" dxfId="43" priority="4" operator="greaterThan">
      <x:formula>0.01</x:formula>
    </x:cfRule>
  </x:conditionalFormatting>
  <x:conditionalFormatting sqref="D105:D105">
    <x:cfRule type="cellIs" dxfId="44" priority="5" operator="greaterThan">
      <x:formula>0.01</x:formula>
    </x:cfRule>
  </x:conditionalFormatting>
  <x:conditionalFormatting sqref="D109:CJ130">
    <x:cfRule type="containsText" dxfId="45" priority="6" operator="containsText" text="n.a."/>
  </x:conditionalFormatting>
  <x:conditionalFormatting sqref="D23:O25">
    <x:cfRule type="containsText" dxfId="46" priority="7" operator="containsText" text="n.a."/>
  </x:conditionalFormatting>
  <x:conditionalFormatting sqref="H102:H102">
    <x:cfRule type="cellIs" dxfId="47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F3.2 BACL®7G Mesosfera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'Premissas'!C26</x:f>
        <x:v>F3.2</x:v>
      </x:c>
      <x:c r="E6" s="2"/>
      <x:c r="F6" s="2" t="str">
        <x:v>Rodada</x:v>
      </x:c>
      <x:c r="G6" s="2"/>
      <x:c r="H6" s="44" t="str">
        <x:f>'Premissas'!D26</x:f>
        <x:v>CPM-07</x:v>
      </x:c>
      <x:c r="I6" s="2"/>
      <x:c r="J6" s="2" t="str">
        <x:v>Grupo</x:v>
      </x:c>
      <x:c r="K6" s="2"/>
      <x:c r="L6" s="44" t="str">
        <x:f>'Premissas'!E26</x:f>
        <x:v>G6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'Premissas'!G26</x:f>
        <x:v>7000000</x:v>
      </x:c>
      <x:c r="E8" s="2"/>
      <x:c r="F8" s="2" t="str">
        <x:v>USD por cota</x:v>
      </x:c>
      <x:c r="G8" s="2"/>
      <x:c r="H8" s="46" t="n">
        <x:f>'Premissas'!H26</x:f>
        <x:v>195.29</x:v>
      </x:c>
      <x:c r="I8" s="2"/>
      <x:c r="J8" s="2" t="str">
        <x:v>Encerramento</x:v>
      </x:c>
      <x:c r="K8" s="2"/>
      <x:c r="L8" s="2"/>
      <x:c r="M8" s="47" t="n">
        <x:f>'Premissas'!I26</x:f>
        <x:v>47893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'Premissas'!J26</x:f>
        <x:v>1367030000</x:v>
      </x:c>
      <x:c r="E9" s="2"/>
      <x:c r="F9" s="2" t="str">
        <x:v>Público</x:v>
      </x:c>
      <x:c r="G9" s="2"/>
      <x:c r="H9" s="44" t="str">
        <x:f>'Premissas'!L26</x:f>
        <x:v>PF/PJ</x:v>
      </x:c>
      <x:c r="I9" s="2"/>
      <x:c r="J9" s="2" t="str">
        <x:v>Teto por rodada</x:v>
      </x:c>
      <x:c r="K9" s="2"/>
      <x:c r="L9" s="2"/>
      <x:c r="M9" s="45" t="n">
        <x:f>'Premissas'!M26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'Premissas'!K26</x:f>
        <x:v>Campanha de voo inicial (Baixa velocidade e VTOL)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Alternativa sem a captação da rodada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48" priority="1" operator="containsText" text="Pendente"/>
  </x:conditionalFormatting>
  <x:conditionalFormatting sqref="O59:O98">
    <x:cfRule type="containsText" dxfId="49" priority="2" operator="containsText" text="Pendente"/>
  </x:conditionalFormatting>
  <x:conditionalFormatting sqref="D104:D104">
    <x:cfRule type="cellIs" dxfId="50" priority="3" operator="greaterThan">
      <x:formula>0.01</x:formula>
    </x:cfRule>
  </x:conditionalFormatting>
  <x:conditionalFormatting sqref="H104:H104">
    <x:cfRule type="cellIs" dxfId="51" priority="4" operator="greaterThan">
      <x:formula>0.01</x:formula>
    </x:cfRule>
  </x:conditionalFormatting>
  <x:conditionalFormatting sqref="D105:D105">
    <x:cfRule type="cellIs" dxfId="52" priority="5" operator="greaterThan">
      <x:formula>0.01</x:formula>
    </x:cfRule>
  </x:conditionalFormatting>
  <x:conditionalFormatting sqref="D109:CJ130">
    <x:cfRule type="containsText" dxfId="53" priority="6" operator="containsText" text="n.a."/>
  </x:conditionalFormatting>
  <x:conditionalFormatting sqref="D23:O25">
    <x:cfRule type="containsText" dxfId="54" priority="7" operator="containsText" text="n.a."/>
  </x:conditionalFormatting>
  <x:conditionalFormatting sqref="H102:H102">
    <x:cfRule type="cellIs" dxfId="55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F3.3 BACL®7G Órbita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'Premissas'!C27</x:f>
        <x:v>F3.3</x:v>
      </x:c>
      <x:c r="E6" s="2"/>
      <x:c r="F6" s="2" t="str">
        <x:v>Rodada</x:v>
      </x:c>
      <x:c r="G6" s="2"/>
      <x:c r="H6" s="44" t="str">
        <x:f>'Premissas'!D27</x:f>
        <x:v>CPM-08</x:v>
      </x:c>
      <x:c r="I6" s="2"/>
      <x:c r="J6" s="2" t="str">
        <x:v>Grupo</x:v>
      </x:c>
      <x:c r="K6" s="2"/>
      <x:c r="L6" s="44" t="str">
        <x:f>'Premissas'!E27</x:f>
        <x:v>G5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'Premissas'!G27</x:f>
        <x:v>7000000</x:v>
      </x:c>
      <x:c r="E8" s="2"/>
      <x:c r="F8" s="2" t="str">
        <x:v>USD por cota</x:v>
      </x:c>
      <x:c r="G8" s="2"/>
      <x:c r="H8" s="46" t="n">
        <x:f>'Premissas'!H27</x:f>
        <x:v>201.93</x:v>
      </x:c>
      <x:c r="I8" s="2"/>
      <x:c r="J8" s="2" t="str">
        <x:v>Encerramento</x:v>
      </x:c>
      <x:c r="K8" s="2"/>
      <x:c r="L8" s="2"/>
      <x:c r="M8" s="47" t="n">
        <x:f>'Premissas'!I27</x:f>
        <x:v>48103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'Premissas'!J27</x:f>
        <x:v>1413510000</x:v>
      </x:c>
      <x:c r="E9" s="2"/>
      <x:c r="F9" s="2" t="str">
        <x:v>Público</x:v>
      </x:c>
      <x:c r="G9" s="2"/>
      <x:c r="H9" s="44" t="str">
        <x:f>'Premissas'!L27</x:f>
        <x:v>PF/PJ</x:v>
      </x:c>
      <x:c r="I9" s="2"/>
      <x:c r="J9" s="2" t="str">
        <x:v>Teto por rodada</x:v>
      </x:c>
      <x:c r="K9" s="2"/>
      <x:c r="L9" s="2"/>
      <x:c r="M9" s="45" t="n">
        <x:f>'Premissas'!M27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'Premissas'!K27</x:f>
        <x:v>Expansão do envelope de voo (Alta Performance)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Alternativa sem a captação da rodada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56" priority="1" operator="containsText" text="Pendente"/>
  </x:conditionalFormatting>
  <x:conditionalFormatting sqref="O59:O98">
    <x:cfRule type="containsText" dxfId="57" priority="2" operator="containsText" text="Pendente"/>
  </x:conditionalFormatting>
  <x:conditionalFormatting sqref="D104:D104">
    <x:cfRule type="cellIs" dxfId="58" priority="3" operator="greaterThan">
      <x:formula>0.01</x:formula>
    </x:cfRule>
  </x:conditionalFormatting>
  <x:conditionalFormatting sqref="H104:H104">
    <x:cfRule type="cellIs" dxfId="59" priority="4" operator="greaterThan">
      <x:formula>0.01</x:formula>
    </x:cfRule>
  </x:conditionalFormatting>
  <x:conditionalFormatting sqref="D105:D105">
    <x:cfRule type="cellIs" dxfId="60" priority="5" operator="greaterThan">
      <x:formula>0.01</x:formula>
    </x:cfRule>
  </x:conditionalFormatting>
  <x:conditionalFormatting sqref="D109:CJ130">
    <x:cfRule type="containsText" dxfId="61" priority="6" operator="containsText" text="n.a."/>
  </x:conditionalFormatting>
  <x:conditionalFormatting sqref="D23:O25">
    <x:cfRule type="containsText" dxfId="62" priority="7" operator="containsText" text="n.a."/>
  </x:conditionalFormatting>
  <x:conditionalFormatting sqref="H102:H102">
    <x:cfRule type="cellIs" dxfId="63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F4.1 BACL®7G Aero Parceria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'Premissas'!C28</x:f>
        <x:v>F4.1</x:v>
      </x:c>
      <x:c r="E6" s="2"/>
      <x:c r="F6" s="2" t="str">
        <x:v>Rodada</x:v>
      </x:c>
      <x:c r="G6" s="2"/>
      <x:c r="H6" s="44" t="str">
        <x:f>'Premissas'!D28</x:f>
        <x:v>CPM-09</x:v>
      </x:c>
      <x:c r="I6" s="2"/>
      <x:c r="J6" s="2" t="str">
        <x:v>Grupo</x:v>
      </x:c>
      <x:c r="K6" s="2"/>
      <x:c r="L6" s="44" t="str">
        <x:f>'Premissas'!E28</x:f>
        <x:v>G4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'Premissas'!G28</x:f>
        <x:v>7000000</x:v>
      </x:c>
      <x:c r="E8" s="2"/>
      <x:c r="F8" s="2" t="str">
        <x:v>USD por cota</x:v>
      </x:c>
      <x:c r="G8" s="2"/>
      <x:c r="H8" s="46" t="n">
        <x:f>'Premissas'!H28</x:f>
        <x:v>208.8</x:v>
      </x:c>
      <x:c r="I8" s="2"/>
      <x:c r="J8" s="2" t="str">
        <x:v>Encerramento</x:v>
      </x:c>
      <x:c r="K8" s="2"/>
      <x:c r="L8" s="2"/>
      <x:c r="M8" s="47" t="n">
        <x:f>'Premissas'!I28</x:f>
        <x:v>48313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'Premissas'!J28</x:f>
        <x:v>1461600000</x:v>
      </x:c>
      <x:c r="E9" s="2"/>
      <x:c r="F9" s="2" t="str">
        <x:v>Público</x:v>
      </x:c>
      <x:c r="G9" s="2"/>
      <x:c r="H9" s="44" t="str">
        <x:f>'Premissas'!L28</x:f>
        <x:v>PF/PJ</x:v>
      </x:c>
      <x:c r="I9" s="2"/>
      <x:c r="J9" s="2" t="str">
        <x:v>Teto por rodada</x:v>
      </x:c>
      <x:c r="K9" s="2"/>
      <x:c r="L9" s="2"/>
      <x:c r="M9" s="45" t="n">
        <x:f>'Premissas'!M28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'Premissas'!K28</x:f>
        <x:v>Campanha exaustiva de Certificação Aeronáutica e testes de segurança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Alternativa sem a captação da rodada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64" priority="1" operator="containsText" text="Pendente"/>
  </x:conditionalFormatting>
  <x:conditionalFormatting sqref="O59:O98">
    <x:cfRule type="containsText" dxfId="65" priority="2" operator="containsText" text="Pendente"/>
  </x:conditionalFormatting>
  <x:conditionalFormatting sqref="D104:D104">
    <x:cfRule type="cellIs" dxfId="66" priority="3" operator="greaterThan">
      <x:formula>0.01</x:formula>
    </x:cfRule>
  </x:conditionalFormatting>
  <x:conditionalFormatting sqref="H104:H104">
    <x:cfRule type="cellIs" dxfId="67" priority="4" operator="greaterThan">
      <x:formula>0.01</x:formula>
    </x:cfRule>
  </x:conditionalFormatting>
  <x:conditionalFormatting sqref="D105:D105">
    <x:cfRule type="cellIs" dxfId="68" priority="5" operator="greaterThan">
      <x:formula>0.01</x:formula>
    </x:cfRule>
  </x:conditionalFormatting>
  <x:conditionalFormatting sqref="D109:CJ130">
    <x:cfRule type="containsText" dxfId="69" priority="6" operator="containsText" text="n.a."/>
  </x:conditionalFormatting>
  <x:conditionalFormatting sqref="D23:O25">
    <x:cfRule type="containsText" dxfId="70" priority="7" operator="containsText" text="n.a."/>
  </x:conditionalFormatting>
  <x:conditionalFormatting sqref="H102:H102">
    <x:cfRule type="cellIs" dxfId="71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F4.2 BACL®7G Convergência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'Premissas'!C29</x:f>
        <x:v>F4.2</x:v>
      </x:c>
      <x:c r="E6" s="2"/>
      <x:c r="F6" s="2" t="str">
        <x:v>Rodada</x:v>
      </x:c>
      <x:c r="G6" s="2"/>
      <x:c r="H6" s="44" t="str">
        <x:f>'Premissas'!D29</x:f>
        <x:v>CPM-10</x:v>
      </x:c>
      <x:c r="I6" s="2"/>
      <x:c r="J6" s="2" t="str">
        <x:v>Grupo</x:v>
      </x:c>
      <x:c r="K6" s="2"/>
      <x:c r="L6" s="44" t="str">
        <x:f>'Premissas'!E29</x:f>
        <x:v>G3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'Premissas'!G29</x:f>
        <x:v>7000000</x:v>
      </x:c>
      <x:c r="E8" s="2"/>
      <x:c r="F8" s="2" t="str">
        <x:v>USD por cota</x:v>
      </x:c>
      <x:c r="G8" s="2"/>
      <x:c r="H8" s="46" t="n">
        <x:f>'Premissas'!H29</x:f>
        <x:v>215.9</x:v>
      </x:c>
      <x:c r="I8" s="2"/>
      <x:c r="J8" s="2" t="str">
        <x:v>Encerramento</x:v>
      </x:c>
      <x:c r="K8" s="2"/>
      <x:c r="L8" s="2"/>
      <x:c r="M8" s="47" t="n">
        <x:f>'Premissas'!I29</x:f>
        <x:v>48523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'Premissas'!J29</x:f>
        <x:v>1511300000</x:v>
      </x:c>
      <x:c r="E9" s="2"/>
      <x:c r="F9" s="2" t="str">
        <x:v>Público</x:v>
      </x:c>
      <x:c r="G9" s="2"/>
      <x:c r="H9" s="44" t="str">
        <x:f>'Premissas'!L29</x:f>
        <x:v>PF/PJ</x:v>
      </x:c>
      <x:c r="I9" s="2"/>
      <x:c r="J9" s="2" t="str">
        <x:v>Teto por rodada</x:v>
      </x:c>
      <x:c r="K9" s="2"/>
      <x:c r="L9" s="2"/>
      <x:c r="M9" s="45" t="n">
        <x:f>'Premissas'!M29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'Premissas'!K29</x:f>
        <x:v>Aquisição de área de terreno, construção da planta fabril matriz e ferramental (Tooling)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Alternativa sem a captação da rodada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72" priority="1" operator="containsText" text="Pendente"/>
  </x:conditionalFormatting>
  <x:conditionalFormatting sqref="O59:O98">
    <x:cfRule type="containsText" dxfId="73" priority="2" operator="containsText" text="Pendente"/>
  </x:conditionalFormatting>
  <x:conditionalFormatting sqref="D104:D104">
    <x:cfRule type="cellIs" dxfId="74" priority="3" operator="greaterThan">
      <x:formula>0.01</x:formula>
    </x:cfRule>
  </x:conditionalFormatting>
  <x:conditionalFormatting sqref="H104:H104">
    <x:cfRule type="cellIs" dxfId="75" priority="4" operator="greaterThan">
      <x:formula>0.01</x:formula>
    </x:cfRule>
  </x:conditionalFormatting>
  <x:conditionalFormatting sqref="D105:D105">
    <x:cfRule type="cellIs" dxfId="76" priority="5" operator="greaterThan">
      <x:formula>0.01</x:formula>
    </x:cfRule>
  </x:conditionalFormatting>
  <x:conditionalFormatting sqref="D109:CJ130">
    <x:cfRule type="containsText" dxfId="77" priority="6" operator="containsText" text="n.a."/>
  </x:conditionalFormatting>
  <x:conditionalFormatting sqref="D23:O25">
    <x:cfRule type="containsText" dxfId="78" priority="7" operator="containsText" text="n.a."/>
  </x:conditionalFormatting>
  <x:conditionalFormatting sqref="H102:H102">
    <x:cfRule type="cellIs" dxfId="79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F4.3 BACL®7G Aliança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'Premissas'!C30</x:f>
        <x:v>F4.3</x:v>
      </x:c>
      <x:c r="E6" s="2"/>
      <x:c r="F6" s="2" t="str">
        <x:v>Rodada</x:v>
      </x:c>
      <x:c r="G6" s="2"/>
      <x:c r="H6" s="44" t="str">
        <x:f>'Premissas'!D30</x:f>
        <x:v>CPM-11</x:v>
      </x:c>
      <x:c r="I6" s="2"/>
      <x:c r="J6" s="2" t="str">
        <x:v>Grupo</x:v>
      </x:c>
      <x:c r="K6" s="2"/>
      <x:c r="L6" s="44" t="str">
        <x:f>'Premissas'!E30</x:f>
        <x:v>G2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'Premissas'!G30</x:f>
        <x:v>7000000</x:v>
      </x:c>
      <x:c r="E8" s="2"/>
      <x:c r="F8" s="2" t="str">
        <x:v>USD por cota</x:v>
      </x:c>
      <x:c r="G8" s="2"/>
      <x:c r="H8" s="46" t="n">
        <x:f>'Premissas'!H30</x:f>
        <x:v>223.24</x:v>
      </x:c>
      <x:c r="I8" s="2"/>
      <x:c r="J8" s="2" t="str">
        <x:v>Encerramento</x:v>
      </x:c>
      <x:c r="K8" s="2"/>
      <x:c r="L8" s="2"/>
      <x:c r="M8" s="47" t="n">
        <x:f>'Premissas'!I30</x:f>
        <x:v>48733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'Premissas'!J30</x:f>
        <x:v>1562680000</x:v>
      </x:c>
      <x:c r="E9" s="2"/>
      <x:c r="F9" s="2" t="str">
        <x:v>Público</x:v>
      </x:c>
      <x:c r="G9" s="2"/>
      <x:c r="H9" s="44" t="str">
        <x:f>'Premissas'!L30</x:f>
        <x:v>PF/PJ</x:v>
      </x:c>
      <x:c r="I9" s="2"/>
      <x:c r="J9" s="2" t="str">
        <x:v>Teto por rodada</x:v>
      </x:c>
      <x:c r="K9" s="2"/>
      <x:c r="L9" s="2"/>
      <x:c r="M9" s="45" t="n">
        <x:f>'Premissas'!M30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'Premissas'!K30</x:f>
        <x:v>Início da LRIP (Low-Rate Initial Production) - Produção inicial de baixa cadência e Infra Trein.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Alternativa sem a captação da rodada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80" priority="1" operator="containsText" text="Pendente"/>
  </x:conditionalFormatting>
  <x:conditionalFormatting sqref="O59:O98">
    <x:cfRule type="containsText" dxfId="81" priority="2" operator="containsText" text="Pendente"/>
  </x:conditionalFormatting>
  <x:conditionalFormatting sqref="D104:D104">
    <x:cfRule type="cellIs" dxfId="82" priority="3" operator="greaterThan">
      <x:formula>0.01</x:formula>
    </x:cfRule>
  </x:conditionalFormatting>
  <x:conditionalFormatting sqref="H104:H104">
    <x:cfRule type="cellIs" dxfId="83" priority="4" operator="greaterThan">
      <x:formula>0.01</x:formula>
    </x:cfRule>
  </x:conditionalFormatting>
  <x:conditionalFormatting sqref="D105:D105">
    <x:cfRule type="cellIs" dxfId="84" priority="5" operator="greaterThan">
      <x:formula>0.01</x:formula>
    </x:cfRule>
  </x:conditionalFormatting>
  <x:conditionalFormatting sqref="D109:CJ130">
    <x:cfRule type="containsText" dxfId="85" priority="6" operator="containsText" text="n.a."/>
  </x:conditionalFormatting>
  <x:conditionalFormatting sqref="D23:O25">
    <x:cfRule type="containsText" dxfId="86" priority="7" operator="containsText" text="n.a."/>
  </x:conditionalFormatting>
  <x:conditionalFormatting sqref="H102:H102">
    <x:cfRule type="cellIs" dxfId="87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BUSINESS PLAN M-2 F4.4 BACL®7G Horizonte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Modelo de desembolsos e captação. Custos exclusivos da subfase. Calendário mensal em USD.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Subfase</x:v>
      </x:c>
      <x:c r="D6" s="44" t="str">
        <x:f>'Premissas'!C31</x:f>
        <x:v>F4.4</x:v>
      </x:c>
      <x:c r="E6" s="2"/>
      <x:c r="F6" s="2" t="str">
        <x:v>Rodada</x:v>
      </x:c>
      <x:c r="G6" s="2"/>
      <x:c r="H6" s="44" t="str">
        <x:f>'Premissas'!D31</x:f>
        <x:v>CPM-12</x:v>
      </x:c>
      <x:c r="I6" s="2"/>
      <x:c r="J6" s="2" t="str">
        <x:v>Grupo</x:v>
      </x:c>
      <x:c r="K6" s="2"/>
      <x:c r="L6" s="44" t="str">
        <x:f>'Premissas'!E31</x:f>
        <x:v>G1</x:v>
      </x:c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 t="str">
        <x:v>Cotas da rodada</x:v>
      </x:c>
      <x:c r="D8" s="45" t="n">
        <x:f>'Premissas'!G31</x:f>
        <x:v>7000000</x:v>
      </x:c>
      <x:c r="E8" s="2"/>
      <x:c r="F8" s="2" t="str">
        <x:v>USD por cota</x:v>
      </x:c>
      <x:c r="G8" s="2"/>
      <x:c r="H8" s="46" t="n">
        <x:f>'Premissas'!H31</x:f>
        <x:v>230.83</x:v>
      </x:c>
      <x:c r="I8" s="2"/>
      <x:c r="J8" s="2" t="str">
        <x:v>Encerramento</x:v>
      </x:c>
      <x:c r="K8" s="2"/>
      <x:c r="L8" s="2"/>
      <x:c r="M8" s="47" t="n">
        <x:f>'Premissas'!I31</x:f>
        <x:v>48943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Meta integral (USD)</x:v>
      </x:c>
      <x:c r="D9" s="48" t="n">
        <x:f>'Premissas'!J31</x:f>
        <x:v>1615810000</x:v>
      </x:c>
      <x:c r="E9" s="2"/>
      <x:c r="F9" s="2" t="str">
        <x:v>Público</x:v>
      </x:c>
      <x:c r="G9" s="2"/>
      <x:c r="H9" s="44" t="str">
        <x:f>'Premissas'!L31</x:f>
        <x:v>PF/PJ</x:v>
      </x:c>
      <x:c r="I9" s="2"/>
      <x:c r="J9" s="2" t="str">
        <x:v>Teto por rodada</x:v>
      </x:c>
      <x:c r="K9" s="2"/>
      <x:c r="L9" s="2"/>
      <x:c r="M9" s="45" t="n">
        <x:f>'Premissas'!M31</x:f>
        <x:v>280000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 t="str">
        <x:v>Missão da subfase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49" t="str">
        <x:f>'Premissas'!K31</x:f>
        <x:v>Scale-up Global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 t="str">
        <x:v>Recebimentos</x:v>
      </x:c>
      <x:c r="K24" s="2"/>
      <x:c r="L24" s="68" t="str">
        <x:f>D110</x:f>
        <x:v>n.a.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Base sem reserva (USD)</x:v>
      </x:c>
      <x:c r="D25" s="81" t="str">
        <x:f>D114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IF($D$102=0,"Selecionar linhas",IF($H$102&gt;0,"Completar custos",IF(NOT(AND(ISNUMBER($D$101),$D$101&gt;=0)),"Definir reserva",IF(ISNUMBER($D$116),"Calculados","Definir câmbio"))))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Entregas e aprovação técnica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Plano de execução e requisitos da subfase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Pacote técnico correspondente à missão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de conclusão da subfase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Alternativa sem a captação da rodada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exclusiva da subfase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Engenharia e projeto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Ensaios e laboratório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Software e sistemas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Qualidade e certificação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Gestão da subfase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Apoio técnico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Operações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 t="str">
        <x:v>Calendário de captação</x:v>
      </x:c>
      <x:c r="D103" s="2"/>
      <x:c r="E103" s="2"/>
      <x:c r="F103" s="2"/>
      <x:c r="G103" s="2"/>
      <x:c r="H103" s="2"/>
      <x:c r="I103" s="2"/>
      <x:c r="J103" s="2"/>
      <x:c r="K103" s="8" t="str">
        <x:v>Não planejada</x:v>
      </x:c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 t="str">
        <x:v>Cotas acima da meta</x:v>
      </x:c>
      <x:c r="D104" s="56" t="str">
        <x:f>IF(ISNUMBER(D109),MAX(0,D109-D8),"n.a.")</x:f>
        <x:v>n.a.</x:v>
      </x:c>
      <x:c r="E104" s="2"/>
      <x:c r="F104" s="2" t="str">
        <x:v>Após encerramento</x:v>
      </x:c>
      <x:c r="G104" s="2"/>
      <x:c r="H104" s="56" t="str">
        <x:f>IF(ISNUMBER(D109),SUMIFS(E109:CJ109,E108:CJ108,"&gt;"&amp;EOMONTH(M8,0)),"n.a.")</x:f>
        <x:v>n.a.</x:v>
      </x:c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 t="str">
        <x:v>Recebimentos acima das cotas</x:v>
      </x:c>
      <x:c r="D105" s="56" t="str">
        <x:f>IF(COUNT(D109:D110)=2,MAX(0,D110-D109*H8),"n.a.")</x:f>
        <x:v>n.a.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 t="str">
        <x:v>Cotas a colocar (previsão)</x:v>
      </x:c>
      <x:c r="D109" s="66" t="str">
        <x:f>IF($K$103="Planejada",SUM(E109:CJ109),"n.a.")</x:f>
        <x:v>n.a.</x:v>
      </x:c>
      <x:c r="E109" s="67"/>
      <x:c r="F109" s="67"/>
      <x:c r="G109" s="67"/>
      <x:c r="H109" s="67"/>
      <x:c r="I109" s="67"/>
      <x:c r="J109" s="67"/>
      <x:c r="K109" s="67"/>
      <x:c r="L109" s="67"/>
      <x:c r="M109" s="67"/>
      <x:c r="N109" s="67"/>
      <x:c r="O109" s="67"/>
      <x:c r="P109" s="67"/>
      <x:c r="Q109" s="67"/>
      <x:c r="R109" s="67"/>
      <x:c r="S109" s="67"/>
      <x:c r="T109" s="67"/>
      <x:c r="U109" s="67"/>
      <x:c r="V109" s="67"/>
      <x:c r="W109" s="67"/>
      <x:c r="X109" s="67"/>
      <x:c r="Y109" s="67"/>
      <x:c r="Z109" s="67"/>
      <x:c r="AA109" s="67"/>
      <x:c r="AB109" s="67"/>
      <x:c r="AC109" s="67"/>
      <x:c r="AD109" s="67"/>
      <x:c r="AE109" s="67"/>
      <x:c r="AF109" s="67"/>
      <x:c r="AG109" s="67"/>
      <x:c r="AH109" s="67"/>
      <x:c r="AI109" s="67"/>
      <x:c r="AJ109" s="67"/>
      <x:c r="AK109" s="67"/>
      <x:c r="AL109" s="67"/>
      <x:c r="AM109" s="67"/>
      <x:c r="AN109" s="67"/>
      <x:c r="AO109" s="67"/>
      <x:c r="AP109" s="67"/>
      <x:c r="AQ109" s="67"/>
      <x:c r="AR109" s="67"/>
      <x:c r="AS109" s="67"/>
      <x:c r="AT109" s="67"/>
      <x:c r="AU109" s="67"/>
      <x:c r="AV109" s="67"/>
      <x:c r="AW109" s="67"/>
      <x:c r="AX109" s="67"/>
      <x:c r="AY109" s="67"/>
      <x:c r="AZ109" s="67"/>
      <x:c r="BA109" s="67"/>
      <x:c r="BB109" s="67"/>
      <x:c r="BC109" s="67"/>
      <x:c r="BD109" s="67"/>
      <x:c r="BE109" s="67"/>
      <x:c r="BF109" s="67"/>
      <x:c r="BG109" s="67"/>
      <x:c r="BH109" s="67"/>
      <x:c r="BI109" s="67"/>
      <x:c r="BJ109" s="67"/>
      <x:c r="BK109" s="67"/>
      <x:c r="BL109" s="67"/>
      <x:c r="BM109" s="67"/>
      <x:c r="BN109" s="67"/>
      <x:c r="BO109" s="67"/>
      <x:c r="BP109" s="67"/>
      <x:c r="BQ109" s="67"/>
      <x:c r="BR109" s="67"/>
      <x:c r="BS109" s="67"/>
      <x:c r="BT109" s="67"/>
      <x:c r="BU109" s="67"/>
      <x:c r="BV109" s="67"/>
      <x:c r="BW109" s="67"/>
      <x:c r="BX109" s="67"/>
      <x:c r="BY109" s="67"/>
      <x:c r="BZ109" s="67"/>
      <x:c r="CA109" s="67"/>
      <x:c r="CB109" s="67"/>
      <x:c r="CC109" s="67"/>
      <x:c r="CD109" s="67"/>
      <x:c r="CE109" s="67"/>
      <x:c r="CF109" s="67"/>
      <x:c r="CG109" s="67"/>
      <x:c r="CH109" s="67"/>
      <x:c r="CI109" s="67"/>
      <x:c r="CJ109" s="67"/>
    </x:row>
    <x:row r="110" ht="22" customHeight="1">
      <x:c r="A110" s="2"/>
      <x:c r="B110" s="2"/>
      <x:c r="C110" s="2" t="str">
        <x:v>Recebimentos de capital (USD)</x:v>
      </x:c>
      <x:c r="D110" s="68" t="str">
        <x:f>IF($K$103="Planejada",SUM(E110:CJ110),"n.a.")</x:f>
        <x:v>n.a.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69"/>
      <x:c r="AO110" s="69"/>
      <x:c r="AP110" s="69"/>
      <x:c r="AQ110" s="69"/>
      <x:c r="AR110" s="69"/>
      <x:c r="AS110" s="69"/>
      <x:c r="AT110" s="69"/>
      <x:c r="AU110" s="69"/>
      <x:c r="AV110" s="69"/>
      <x:c r="AW110" s="69"/>
      <x:c r="AX110" s="69"/>
      <x:c r="AY110" s="69"/>
      <x:c r="AZ110" s="69"/>
      <x:c r="BA110" s="69"/>
      <x:c r="BB110" s="69"/>
      <x:c r="BC110" s="69"/>
      <x:c r="BD110" s="69"/>
      <x:c r="BE110" s="69"/>
      <x:c r="BF110" s="69"/>
      <x:c r="BG110" s="69"/>
      <x:c r="BH110" s="69"/>
      <x:c r="BI110" s="69"/>
      <x:c r="BJ110" s="69"/>
      <x:c r="BK110" s="69"/>
      <x:c r="BL110" s="69"/>
      <x:c r="BM110" s="69"/>
      <x:c r="BN110" s="69"/>
      <x:c r="BO110" s="69"/>
      <x:c r="BP110" s="69"/>
      <x:c r="BQ110" s="69"/>
      <x:c r="BR110" s="69"/>
      <x:c r="BS110" s="69"/>
      <x:c r="BT110" s="69"/>
      <x:c r="BU110" s="69"/>
      <x:c r="BV110" s="69"/>
      <x:c r="BW110" s="69"/>
      <x:c r="BX110" s="69"/>
      <x:c r="BY110" s="69"/>
      <x:c r="BZ110" s="69"/>
      <x:c r="CA110" s="69"/>
      <x:c r="CB110" s="69"/>
      <x:c r="CC110" s="69"/>
      <x:c r="CD110" s="69"/>
      <x:c r="CE110" s="69"/>
      <x:c r="CF110" s="69"/>
      <x:c r="CG110" s="69"/>
      <x:c r="CH110" s="69"/>
      <x:c r="CI110" s="69"/>
      <x:c r="CJ110" s="69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IF(AND(ISNUMBER(E114),ISNUMBER($D$101),$D$101&gt;=0),E114*$D$101,"n.a.")</x:f>
        <x:v>n.a.</x:v>
      </x:c>
      <x:c r="F115" s="72" t="str">
        <x:f>IF(AND(ISNUMBER(F114),ISNUMBER($D$101),$D$101&gt;=0),F114*$D$101,"n.a.")</x:f>
        <x:v>n.a.</x:v>
      </x:c>
      <x:c r="G115" s="72" t="str">
        <x:f>IF(AND(ISNUMBER(G114),ISNUMBER($D$101),$D$101&gt;=0),G114*$D$101,"n.a.")</x:f>
        <x:v>n.a.</x:v>
      </x:c>
      <x:c r="H115" s="72" t="str">
        <x:f>IF(AND(ISNUMBER(H114),ISNUMBER($D$101),$D$101&gt;=0),H114*$D$101,"n.a.")</x:f>
        <x:v>n.a.</x:v>
      </x:c>
      <x:c r="I115" s="72" t="str">
        <x:f>IF(AND(ISNUMBER(I114),ISNUMBER($D$101),$D$101&gt;=0),I114*$D$101,"n.a.")</x:f>
        <x:v>n.a.</x:v>
      </x:c>
      <x:c r="J115" s="72" t="str">
        <x:f>IF(AND(ISNUMBER(J114),ISNUMBER($D$101),$D$101&gt;=0),J114*$D$101,"n.a.")</x:f>
        <x:v>n.a.</x:v>
      </x:c>
      <x:c r="K115" s="72" t="str">
        <x:f>IF(AND(ISNUMBER(K114),ISNUMBER($D$101),$D$101&gt;=0),K114*$D$101,"n.a.")</x:f>
        <x:v>n.a.</x:v>
      </x:c>
      <x:c r="L115" s="72" t="str">
        <x:f>IF(AND(ISNUMBER(L114),ISNUMBER($D$101),$D$101&gt;=0),L114*$D$101,"n.a.")</x:f>
        <x:v>n.a.</x:v>
      </x:c>
      <x:c r="M115" s="72" t="str">
        <x:f>IF(AND(ISNUMBER(M114),ISNUMBER($D$101),$D$101&gt;=0),M114*$D$101,"n.a.")</x:f>
        <x:v>n.a.</x:v>
      </x:c>
      <x:c r="N115" s="72" t="str">
        <x:f>IF(AND(ISNUMBER(N114),ISNUMBER($D$101),$D$101&gt;=0),N114*$D$101,"n.a.")</x:f>
        <x:v>n.a.</x:v>
      </x:c>
      <x:c r="O115" s="72" t="str">
        <x:f>IF(AND(ISNUMBER(O114),ISNUMBER($D$101),$D$101&gt;=0),O114*$D$101,"n.a.")</x:f>
        <x:v>n.a.</x:v>
      </x:c>
      <x:c r="P115" s="72" t="str">
        <x:f>IF(AND(ISNUMBER(P114),ISNUMBER($D$101),$D$101&gt;=0),P114*$D$101,"n.a.")</x:f>
        <x:v>n.a.</x:v>
      </x:c>
      <x:c r="Q115" s="72" t="str">
        <x:f>IF(AND(ISNUMBER(Q114),ISNUMBER($D$101),$D$101&gt;=0),Q114*$D$101,"n.a.")</x:f>
        <x:v>n.a.</x:v>
      </x:c>
      <x:c r="R115" s="72" t="str">
        <x:f>IF(AND(ISNUMBER(R114),ISNUMBER($D$101),$D$101&gt;=0),R114*$D$101,"n.a.")</x:f>
        <x:v>n.a.</x:v>
      </x:c>
      <x:c r="S115" s="72" t="str">
        <x:f>IF(AND(ISNUMBER(S114),ISNUMBER($D$101),$D$101&gt;=0),S114*$D$101,"n.a.")</x:f>
        <x:v>n.a.</x:v>
      </x:c>
      <x:c r="T115" s="72" t="str">
        <x:f>IF(AND(ISNUMBER(T114),ISNUMBER($D$101),$D$101&gt;=0),T114*$D$101,"n.a.")</x:f>
        <x:v>n.a.</x:v>
      </x:c>
      <x:c r="U115" s="72" t="str">
        <x:f>IF(AND(ISNUMBER(U114),ISNUMBER($D$101),$D$101&gt;=0),U114*$D$101,"n.a.")</x:f>
        <x:v>n.a.</x:v>
      </x:c>
      <x:c r="V115" s="72" t="str">
        <x:f>IF(AND(ISNUMBER(V114),ISNUMBER($D$101),$D$101&gt;=0),V114*$D$101,"n.a.")</x:f>
        <x:v>n.a.</x:v>
      </x:c>
      <x:c r="W115" s="72" t="str">
        <x:f>IF(AND(ISNUMBER(W114),ISNUMBER($D$101),$D$101&gt;=0),W114*$D$101,"n.a.")</x:f>
        <x:v>n.a.</x:v>
      </x:c>
      <x:c r="X115" s="72" t="str">
        <x:f>IF(AND(ISNUMBER(X114),ISNUMBER($D$101),$D$101&gt;=0),X114*$D$101,"n.a.")</x:f>
        <x:v>n.a.</x:v>
      </x:c>
      <x:c r="Y115" s="72" t="str">
        <x:f>IF(AND(ISNUMBER(Y114),ISNUMBER($D$101),$D$101&gt;=0),Y114*$D$101,"n.a.")</x:f>
        <x:v>n.a.</x:v>
      </x:c>
      <x:c r="Z115" s="72" t="str">
        <x:f>IF(AND(ISNUMBER(Z114),ISNUMBER($D$101),$D$101&gt;=0),Z114*$D$101,"n.a.")</x:f>
        <x:v>n.a.</x:v>
      </x:c>
      <x:c r="AA115" s="72" t="str">
        <x:f>IF(AND(ISNUMBER(AA114),ISNUMBER($D$101),$D$101&gt;=0),AA114*$D$101,"n.a.")</x:f>
        <x:v>n.a.</x:v>
      </x:c>
      <x:c r="AB115" s="72" t="str">
        <x:f>IF(AND(ISNUMBER(AB114),ISNUMBER($D$101),$D$101&gt;=0),AB114*$D$101,"n.a.")</x:f>
        <x:v>n.a.</x:v>
      </x:c>
      <x:c r="AC115" s="72" t="str">
        <x:f>IF(AND(ISNUMBER(AC114),ISNUMBER($D$101),$D$101&gt;=0),AC114*$D$101,"n.a.")</x:f>
        <x:v>n.a.</x:v>
      </x:c>
      <x:c r="AD115" s="72" t="str">
        <x:f>IF(AND(ISNUMBER(AD114),ISNUMBER($D$101),$D$101&gt;=0),AD114*$D$101,"n.a.")</x:f>
        <x:v>n.a.</x:v>
      </x:c>
      <x:c r="AE115" s="72" t="str">
        <x:f>IF(AND(ISNUMBER(AE114),ISNUMBER($D$101),$D$101&gt;=0),AE114*$D$101,"n.a.")</x:f>
        <x:v>n.a.</x:v>
      </x:c>
      <x:c r="AF115" s="72" t="str">
        <x:f>IF(AND(ISNUMBER(AF114),ISNUMBER($D$101),$D$101&gt;=0),AF114*$D$101,"n.a.")</x:f>
        <x:v>n.a.</x:v>
      </x:c>
      <x:c r="AG115" s="72" t="str">
        <x:f>IF(AND(ISNUMBER(AG114),ISNUMBER($D$101),$D$101&gt;=0),AG114*$D$101,"n.a.")</x:f>
        <x:v>n.a.</x:v>
      </x:c>
      <x:c r="AH115" s="72" t="str">
        <x:f>IF(AND(ISNUMBER(AH114),ISNUMBER($D$101),$D$101&gt;=0),AH114*$D$101,"n.a.")</x:f>
        <x:v>n.a.</x:v>
      </x:c>
      <x:c r="AI115" s="72" t="str">
        <x:f>IF(AND(ISNUMBER(AI114),ISNUMBER($D$101),$D$101&gt;=0),AI114*$D$101,"n.a.")</x:f>
        <x:v>n.a.</x:v>
      </x:c>
      <x:c r="AJ115" s="72" t="str">
        <x:f>IF(AND(ISNUMBER(AJ114),ISNUMBER($D$101),$D$101&gt;=0),AJ114*$D$101,"n.a.")</x:f>
        <x:v>n.a.</x:v>
      </x:c>
      <x:c r="AK115" s="72" t="str">
        <x:f>IF(AND(ISNUMBER(AK114),ISNUMBER($D$101),$D$101&gt;=0),AK114*$D$101,"n.a.")</x:f>
        <x:v>n.a.</x:v>
      </x:c>
      <x:c r="AL115" s="72" t="str">
        <x:f>IF(AND(ISNUMBER(AL114),ISNUMBER($D$101),$D$101&gt;=0),AL114*$D$101,"n.a.")</x:f>
        <x:v>n.a.</x:v>
      </x:c>
      <x:c r="AM115" s="72" t="str">
        <x:f>IF(AND(ISNUMBER(AM114),ISNUMBER($D$101),$D$101&gt;=0),AM114*$D$101,"n.a.")</x:f>
        <x:v>n.a.</x:v>
      </x:c>
      <x:c r="AN115" s="72" t="str">
        <x:f>IF(AND(ISNUMBER(AN114),ISNUMBER($D$101),$D$101&gt;=0),AN114*$D$101,"n.a.")</x:f>
        <x:v>n.a.</x:v>
      </x:c>
      <x:c r="AO115" s="72" t="str">
        <x:f>IF(AND(ISNUMBER(AO114),ISNUMBER($D$101),$D$101&gt;=0),AO114*$D$101,"n.a.")</x:f>
        <x:v>n.a.</x:v>
      </x:c>
      <x:c r="AP115" s="72" t="str">
        <x:f>IF(AND(ISNUMBER(AP114),ISNUMBER($D$101),$D$101&gt;=0),AP114*$D$101,"n.a.")</x:f>
        <x:v>n.a.</x:v>
      </x:c>
      <x:c r="AQ115" s="72" t="str">
        <x:f>IF(AND(ISNUMBER(AQ114),ISNUMBER($D$101),$D$101&gt;=0),AQ114*$D$101,"n.a.")</x:f>
        <x:v>n.a.</x:v>
      </x:c>
      <x:c r="AR115" s="72" t="str">
        <x:f>IF(AND(ISNUMBER(AR114),ISNUMBER($D$101),$D$101&gt;=0),AR114*$D$101,"n.a.")</x:f>
        <x:v>n.a.</x:v>
      </x:c>
      <x:c r="AS115" s="72" t="str">
        <x:f>IF(AND(ISNUMBER(AS114),ISNUMBER($D$101),$D$101&gt;=0),AS114*$D$101,"n.a.")</x:f>
        <x:v>n.a.</x:v>
      </x:c>
      <x:c r="AT115" s="72" t="str">
        <x:f>IF(AND(ISNUMBER(AT114),ISNUMBER($D$101),$D$101&gt;=0),AT114*$D$101,"n.a.")</x:f>
        <x:v>n.a.</x:v>
      </x:c>
      <x:c r="AU115" s="72" t="str">
        <x:f>IF(AND(ISNUMBER(AU114),ISNUMBER($D$101),$D$101&gt;=0),AU114*$D$101,"n.a.")</x:f>
        <x:v>n.a.</x:v>
      </x:c>
      <x:c r="AV115" s="72" t="str">
        <x:f>IF(AND(ISNUMBER(AV114),ISNUMBER($D$101),$D$101&gt;=0),AV114*$D$101,"n.a.")</x:f>
        <x:v>n.a.</x:v>
      </x:c>
      <x:c r="AW115" s="72" t="str">
        <x:f>IF(AND(ISNUMBER(AW114),ISNUMBER($D$101),$D$101&gt;=0),AW114*$D$101,"n.a.")</x:f>
        <x:v>n.a.</x:v>
      </x:c>
      <x:c r="AX115" s="72" t="str">
        <x:f>IF(AND(ISNUMBER(AX114),ISNUMBER($D$101),$D$101&gt;=0),AX114*$D$101,"n.a.")</x:f>
        <x:v>n.a.</x:v>
      </x:c>
      <x:c r="AY115" s="72" t="str">
        <x:f>IF(AND(ISNUMBER(AY114),ISNUMBER($D$101),$D$101&gt;=0),AY114*$D$101,"n.a.")</x:f>
        <x:v>n.a.</x:v>
      </x:c>
      <x:c r="AZ115" s="72" t="str">
        <x:f>IF(AND(ISNUMBER(AZ114),ISNUMBER($D$101),$D$101&gt;=0),AZ114*$D$101,"n.a.")</x:f>
        <x:v>n.a.</x:v>
      </x:c>
      <x:c r="BA115" s="72" t="str">
        <x:f>IF(AND(ISNUMBER(BA114),ISNUMBER($D$101),$D$101&gt;=0),BA114*$D$101,"n.a.")</x:f>
        <x:v>n.a.</x:v>
      </x:c>
      <x:c r="BB115" s="72" t="str">
        <x:f>IF(AND(ISNUMBER(BB114),ISNUMBER($D$101),$D$101&gt;=0),BB114*$D$101,"n.a.")</x:f>
        <x:v>n.a.</x:v>
      </x:c>
      <x:c r="BC115" s="72" t="str">
        <x:f>IF(AND(ISNUMBER(BC114),ISNUMBER($D$101),$D$101&gt;=0),BC114*$D$101,"n.a.")</x:f>
        <x:v>n.a.</x:v>
      </x:c>
      <x:c r="BD115" s="72" t="str">
        <x:f>IF(AND(ISNUMBER(BD114),ISNUMBER($D$101),$D$101&gt;=0),BD114*$D$101,"n.a.")</x:f>
        <x:v>n.a.</x:v>
      </x:c>
      <x:c r="BE115" s="72" t="str">
        <x:f>IF(AND(ISNUMBER(BE114),ISNUMBER($D$101),$D$101&gt;=0),BE114*$D$101,"n.a.")</x:f>
        <x:v>n.a.</x:v>
      </x:c>
      <x:c r="BF115" s="72" t="str">
        <x:f>IF(AND(ISNUMBER(BF114),ISNUMBER($D$101),$D$101&gt;=0),BF114*$D$101,"n.a.")</x:f>
        <x:v>n.a.</x:v>
      </x:c>
      <x:c r="BG115" s="72" t="str">
        <x:f>IF(AND(ISNUMBER(BG114),ISNUMBER($D$101),$D$101&gt;=0),BG114*$D$101,"n.a.")</x:f>
        <x:v>n.a.</x:v>
      </x:c>
      <x:c r="BH115" s="72" t="str">
        <x:f>IF(AND(ISNUMBER(BH114),ISNUMBER($D$101),$D$101&gt;=0),BH114*$D$101,"n.a.")</x:f>
        <x:v>n.a.</x:v>
      </x:c>
      <x:c r="BI115" s="72" t="str">
        <x:f>IF(AND(ISNUMBER(BI114),ISNUMBER($D$101),$D$101&gt;=0),BI114*$D$101,"n.a.")</x:f>
        <x:v>n.a.</x:v>
      </x:c>
      <x:c r="BJ115" s="72" t="str">
        <x:f>IF(AND(ISNUMBER(BJ114),ISNUMBER($D$101),$D$101&gt;=0),BJ114*$D$101,"n.a.")</x:f>
        <x:v>n.a.</x:v>
      </x:c>
      <x:c r="BK115" s="72" t="str">
        <x:f>IF(AND(ISNUMBER(BK114),ISNUMBER($D$101),$D$101&gt;=0),BK114*$D$101,"n.a.")</x:f>
        <x:v>n.a.</x:v>
      </x:c>
      <x:c r="BL115" s="72" t="str">
        <x:f>IF(AND(ISNUMBER(BL114),ISNUMBER($D$101),$D$101&gt;=0),BL114*$D$101,"n.a.")</x:f>
        <x:v>n.a.</x:v>
      </x:c>
      <x:c r="BM115" s="72" t="str">
        <x:f>IF(AND(ISNUMBER(BM114),ISNUMBER($D$101),$D$101&gt;=0),BM114*$D$101,"n.a.")</x:f>
        <x:v>n.a.</x:v>
      </x:c>
      <x:c r="BN115" s="72" t="str">
        <x:f>IF(AND(ISNUMBER(BN114),ISNUMBER($D$101),$D$101&gt;=0),BN114*$D$101,"n.a.")</x:f>
        <x:v>n.a.</x:v>
      </x:c>
      <x:c r="BO115" s="72" t="str">
        <x:f>IF(AND(ISNUMBER(BO114),ISNUMBER($D$101),$D$101&gt;=0),BO114*$D$101,"n.a.")</x:f>
        <x:v>n.a.</x:v>
      </x:c>
      <x:c r="BP115" s="72" t="str">
        <x:f>IF(AND(ISNUMBER(BP114),ISNUMBER($D$101),$D$101&gt;=0),BP114*$D$101,"n.a.")</x:f>
        <x:v>n.a.</x:v>
      </x:c>
      <x:c r="BQ115" s="72" t="str">
        <x:f>IF(AND(ISNUMBER(BQ114),ISNUMBER($D$101),$D$101&gt;=0),BQ114*$D$101,"n.a.")</x:f>
        <x:v>n.a.</x:v>
      </x:c>
      <x:c r="BR115" s="72" t="str">
        <x:f>IF(AND(ISNUMBER(BR114),ISNUMBER($D$101),$D$101&gt;=0),BR114*$D$101,"n.a.")</x:f>
        <x:v>n.a.</x:v>
      </x:c>
      <x:c r="BS115" s="72" t="str">
        <x:f>IF(AND(ISNUMBER(BS114),ISNUMBER($D$101),$D$101&gt;=0),BS114*$D$101,"n.a.")</x:f>
        <x:v>n.a.</x:v>
      </x:c>
      <x:c r="BT115" s="72" t="str">
        <x:f>IF(AND(ISNUMBER(BT114),ISNUMBER($D$101),$D$101&gt;=0),BT114*$D$101,"n.a.")</x:f>
        <x:v>n.a.</x:v>
      </x:c>
      <x:c r="BU115" s="72" t="str">
        <x:f>IF(AND(ISNUMBER(BU114),ISNUMBER($D$101),$D$101&gt;=0),BU114*$D$101,"n.a.")</x:f>
        <x:v>n.a.</x:v>
      </x:c>
      <x:c r="BV115" s="72" t="str">
        <x:f>IF(AND(ISNUMBER(BV114),ISNUMBER($D$101),$D$101&gt;=0),BV114*$D$101,"n.a.")</x:f>
        <x:v>n.a.</x:v>
      </x:c>
      <x:c r="BW115" s="72" t="str">
        <x:f>IF(AND(ISNUMBER(BW114),ISNUMBER($D$101),$D$101&gt;=0),BW114*$D$101,"n.a.")</x:f>
        <x:v>n.a.</x:v>
      </x:c>
      <x:c r="BX115" s="72" t="str">
        <x:f>IF(AND(ISNUMBER(BX114),ISNUMBER($D$101),$D$101&gt;=0),BX114*$D$101,"n.a.")</x:f>
        <x:v>n.a.</x:v>
      </x:c>
      <x:c r="BY115" s="72" t="str">
        <x:f>IF(AND(ISNUMBER(BY114),ISNUMBER($D$101),$D$101&gt;=0),BY114*$D$101,"n.a.")</x:f>
        <x:v>n.a.</x:v>
      </x:c>
      <x:c r="BZ115" s="72" t="str">
        <x:f>IF(AND(ISNUMBER(BZ114),ISNUMBER($D$101),$D$101&gt;=0),BZ114*$D$101,"n.a.")</x:f>
        <x:v>n.a.</x:v>
      </x:c>
      <x:c r="CA115" s="72" t="str">
        <x:f>IF(AND(ISNUMBER(CA114),ISNUMBER($D$101),$D$101&gt;=0),CA114*$D$101,"n.a.")</x:f>
        <x:v>n.a.</x:v>
      </x:c>
      <x:c r="CB115" s="72" t="str">
        <x:f>IF(AND(ISNUMBER(CB114),ISNUMBER($D$101),$D$101&gt;=0),CB114*$D$101,"n.a.")</x:f>
        <x:v>n.a.</x:v>
      </x:c>
      <x:c r="CC115" s="72" t="str">
        <x:f>IF(AND(ISNUMBER(CC114),ISNUMBER($D$101),$D$101&gt;=0),CC114*$D$101,"n.a.")</x:f>
        <x:v>n.a.</x:v>
      </x:c>
      <x:c r="CD115" s="72" t="str">
        <x:f>IF(AND(ISNUMBER(CD114),ISNUMBER($D$101),$D$101&gt;=0),CD114*$D$101,"n.a.")</x:f>
        <x:v>n.a.</x:v>
      </x:c>
      <x:c r="CE115" s="72" t="str">
        <x:f>IF(AND(ISNUMBER(CE114),ISNUMBER($D$101),$D$101&gt;=0),CE114*$D$101,"n.a.")</x:f>
        <x:v>n.a.</x:v>
      </x:c>
      <x:c r="CF115" s="72" t="str">
        <x:f>IF(AND(ISNUMBER(CF114),ISNUMBER($D$101),$D$101&gt;=0),CF114*$D$101,"n.a.")</x:f>
        <x:v>n.a.</x:v>
      </x:c>
      <x:c r="CG115" s="72" t="str">
        <x:f>IF(AND(ISNUMBER(CG114),ISNUMBER($D$101),$D$101&gt;=0),CG114*$D$101,"n.a.")</x:f>
        <x:v>n.a.</x:v>
      </x:c>
      <x:c r="CH115" s="72" t="str">
        <x:f>IF(AND(ISNUMBER(CH114),ISNUMBER($D$101),$D$101&gt;=0),CH114*$D$101,"n.a.")</x:f>
        <x:v>n.a.</x:v>
      </x:c>
      <x:c r="CI115" s="72" t="str">
        <x:f>IF(AND(ISNUMBER(CI114),ISNUMBER($D$101),$D$101&gt;=0),CI114*$D$101,"n.a.")</x:f>
        <x:v>n.a.</x:v>
      </x:c>
      <x:c r="CJ115" s="72" t="str">
        <x:f>IF(AND(ISNUMBER(CJ114),ISNUMBER($D$101),$D$101&gt;=0),CJ114*$D$101,"n.a.")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 t="str">
        <x:v>Recebimentos menos necessidade (USD)</x:v>
      </x:c>
      <x:c r="D117" s="68" t="str">
        <x:f>IF(COUNT(E117:CJ117)=84,SUM(E117:CJ117),"n.a.")</x:f>
        <x:v>n.a.</x:v>
      </x:c>
      <x:c r="E117" s="72" t="str">
        <x:f>IF(AND($K$103="Planejada",ISNUMBER(E116)),SUM(E110)-E116,"n.a.")</x:f>
        <x:v>n.a.</x:v>
      </x:c>
      <x:c r="F117" s="72" t="str">
        <x:f>IF(AND($K$103="Planejada",ISNUMBER(F116)),SUM(F110)-F116,"n.a.")</x:f>
        <x:v>n.a.</x:v>
      </x:c>
      <x:c r="G117" s="72" t="str">
        <x:f>IF(AND($K$103="Planejada",ISNUMBER(G116)),SUM(G110)-G116,"n.a.")</x:f>
        <x:v>n.a.</x:v>
      </x:c>
      <x:c r="H117" s="72" t="str">
        <x:f>IF(AND($K$103="Planejada",ISNUMBER(H116)),SUM(H110)-H116,"n.a.")</x:f>
        <x:v>n.a.</x:v>
      </x:c>
      <x:c r="I117" s="72" t="str">
        <x:f>IF(AND($K$103="Planejada",ISNUMBER(I116)),SUM(I110)-I116,"n.a.")</x:f>
        <x:v>n.a.</x:v>
      </x:c>
      <x:c r="J117" s="72" t="str">
        <x:f>IF(AND($K$103="Planejada",ISNUMBER(J116)),SUM(J110)-J116,"n.a.")</x:f>
        <x:v>n.a.</x:v>
      </x:c>
      <x:c r="K117" s="72" t="str">
        <x:f>IF(AND($K$103="Planejada",ISNUMBER(K116)),SUM(K110)-K116,"n.a.")</x:f>
        <x:v>n.a.</x:v>
      </x:c>
      <x:c r="L117" s="72" t="str">
        <x:f>IF(AND($K$103="Planejada",ISNUMBER(L116)),SUM(L110)-L116,"n.a.")</x:f>
        <x:v>n.a.</x:v>
      </x:c>
      <x:c r="M117" s="72" t="str">
        <x:f>IF(AND($K$103="Planejada",ISNUMBER(M116)),SUM(M110)-M116,"n.a.")</x:f>
        <x:v>n.a.</x:v>
      </x:c>
      <x:c r="N117" s="72" t="str">
        <x:f>IF(AND($K$103="Planejada",ISNUMBER(N116)),SUM(N110)-N116,"n.a.")</x:f>
        <x:v>n.a.</x:v>
      </x:c>
      <x:c r="O117" s="72" t="str">
        <x:f>IF(AND($K$103="Planejada",ISNUMBER(O116)),SUM(O110)-O116,"n.a.")</x:f>
        <x:v>n.a.</x:v>
      </x:c>
      <x:c r="P117" s="72" t="str">
        <x:f>IF(AND($K$103="Planejada",ISNUMBER(P116)),SUM(P110)-P116,"n.a.")</x:f>
        <x:v>n.a.</x:v>
      </x:c>
      <x:c r="Q117" s="72" t="str">
        <x:f>IF(AND($K$103="Planejada",ISNUMBER(Q116)),SUM(Q110)-Q116,"n.a.")</x:f>
        <x:v>n.a.</x:v>
      </x:c>
      <x:c r="R117" s="72" t="str">
        <x:f>IF(AND($K$103="Planejada",ISNUMBER(R116)),SUM(R110)-R116,"n.a.")</x:f>
        <x:v>n.a.</x:v>
      </x:c>
      <x:c r="S117" s="72" t="str">
        <x:f>IF(AND($K$103="Planejada",ISNUMBER(S116)),SUM(S110)-S116,"n.a.")</x:f>
        <x:v>n.a.</x:v>
      </x:c>
      <x:c r="T117" s="72" t="str">
        <x:f>IF(AND($K$103="Planejada",ISNUMBER(T116)),SUM(T110)-T116,"n.a.")</x:f>
        <x:v>n.a.</x:v>
      </x:c>
      <x:c r="U117" s="72" t="str">
        <x:f>IF(AND($K$103="Planejada",ISNUMBER(U116)),SUM(U110)-U116,"n.a.")</x:f>
        <x:v>n.a.</x:v>
      </x:c>
      <x:c r="V117" s="72" t="str">
        <x:f>IF(AND($K$103="Planejada",ISNUMBER(V116)),SUM(V110)-V116,"n.a.")</x:f>
        <x:v>n.a.</x:v>
      </x:c>
      <x:c r="W117" s="72" t="str">
        <x:f>IF(AND($K$103="Planejada",ISNUMBER(W116)),SUM(W110)-W116,"n.a.")</x:f>
        <x:v>n.a.</x:v>
      </x:c>
      <x:c r="X117" s="72" t="str">
        <x:f>IF(AND($K$103="Planejada",ISNUMBER(X116)),SUM(X110)-X116,"n.a.")</x:f>
        <x:v>n.a.</x:v>
      </x:c>
      <x:c r="Y117" s="72" t="str">
        <x:f>IF(AND($K$103="Planejada",ISNUMBER(Y116)),SUM(Y110)-Y116,"n.a.")</x:f>
        <x:v>n.a.</x:v>
      </x:c>
      <x:c r="Z117" s="72" t="str">
        <x:f>IF(AND($K$103="Planejada",ISNUMBER(Z116)),SUM(Z110)-Z116,"n.a.")</x:f>
        <x:v>n.a.</x:v>
      </x:c>
      <x:c r="AA117" s="72" t="str">
        <x:f>IF(AND($K$103="Planejada",ISNUMBER(AA116)),SUM(AA110)-AA116,"n.a.")</x:f>
        <x:v>n.a.</x:v>
      </x:c>
      <x:c r="AB117" s="72" t="str">
        <x:f>IF(AND($K$103="Planejada",ISNUMBER(AB116)),SUM(AB110)-AB116,"n.a.")</x:f>
        <x:v>n.a.</x:v>
      </x:c>
      <x:c r="AC117" s="72" t="str">
        <x:f>IF(AND($K$103="Planejada",ISNUMBER(AC116)),SUM(AC110)-AC116,"n.a.")</x:f>
        <x:v>n.a.</x:v>
      </x:c>
      <x:c r="AD117" s="72" t="str">
        <x:f>IF(AND($K$103="Planejada",ISNUMBER(AD116)),SUM(AD110)-AD116,"n.a.")</x:f>
        <x:v>n.a.</x:v>
      </x:c>
      <x:c r="AE117" s="72" t="str">
        <x:f>IF(AND($K$103="Planejada",ISNUMBER(AE116)),SUM(AE110)-AE116,"n.a.")</x:f>
        <x:v>n.a.</x:v>
      </x:c>
      <x:c r="AF117" s="72" t="str">
        <x:f>IF(AND($K$103="Planejada",ISNUMBER(AF116)),SUM(AF110)-AF116,"n.a.")</x:f>
        <x:v>n.a.</x:v>
      </x:c>
      <x:c r="AG117" s="72" t="str">
        <x:f>IF(AND($K$103="Planejada",ISNUMBER(AG116)),SUM(AG110)-AG116,"n.a.")</x:f>
        <x:v>n.a.</x:v>
      </x:c>
      <x:c r="AH117" s="72" t="str">
        <x:f>IF(AND($K$103="Planejada",ISNUMBER(AH116)),SUM(AH110)-AH116,"n.a.")</x:f>
        <x:v>n.a.</x:v>
      </x:c>
      <x:c r="AI117" s="72" t="str">
        <x:f>IF(AND($K$103="Planejada",ISNUMBER(AI116)),SUM(AI110)-AI116,"n.a.")</x:f>
        <x:v>n.a.</x:v>
      </x:c>
      <x:c r="AJ117" s="72" t="str">
        <x:f>IF(AND($K$103="Planejada",ISNUMBER(AJ116)),SUM(AJ110)-AJ116,"n.a.")</x:f>
        <x:v>n.a.</x:v>
      </x:c>
      <x:c r="AK117" s="72" t="str">
        <x:f>IF(AND($K$103="Planejada",ISNUMBER(AK116)),SUM(AK110)-AK116,"n.a.")</x:f>
        <x:v>n.a.</x:v>
      </x:c>
      <x:c r="AL117" s="72" t="str">
        <x:f>IF(AND($K$103="Planejada",ISNUMBER(AL116)),SUM(AL110)-AL116,"n.a.")</x:f>
        <x:v>n.a.</x:v>
      </x:c>
      <x:c r="AM117" s="72" t="str">
        <x:f>IF(AND($K$103="Planejada",ISNUMBER(AM116)),SUM(AM110)-AM116,"n.a.")</x:f>
        <x:v>n.a.</x:v>
      </x:c>
      <x:c r="AN117" s="72" t="str">
        <x:f>IF(AND($K$103="Planejada",ISNUMBER(AN116)),SUM(AN110)-AN116,"n.a.")</x:f>
        <x:v>n.a.</x:v>
      </x:c>
      <x:c r="AO117" s="72" t="str">
        <x:f>IF(AND($K$103="Planejada",ISNUMBER(AO116)),SUM(AO110)-AO116,"n.a.")</x:f>
        <x:v>n.a.</x:v>
      </x:c>
      <x:c r="AP117" s="72" t="str">
        <x:f>IF(AND($K$103="Planejada",ISNUMBER(AP116)),SUM(AP110)-AP116,"n.a.")</x:f>
        <x:v>n.a.</x:v>
      </x:c>
      <x:c r="AQ117" s="72" t="str">
        <x:f>IF(AND($K$103="Planejada",ISNUMBER(AQ116)),SUM(AQ110)-AQ116,"n.a.")</x:f>
        <x:v>n.a.</x:v>
      </x:c>
      <x:c r="AR117" s="72" t="str">
        <x:f>IF(AND($K$103="Planejada",ISNUMBER(AR116)),SUM(AR110)-AR116,"n.a.")</x:f>
        <x:v>n.a.</x:v>
      </x:c>
      <x:c r="AS117" s="72" t="str">
        <x:f>IF(AND($K$103="Planejada",ISNUMBER(AS116)),SUM(AS110)-AS116,"n.a.")</x:f>
        <x:v>n.a.</x:v>
      </x:c>
      <x:c r="AT117" s="72" t="str">
        <x:f>IF(AND($K$103="Planejada",ISNUMBER(AT116)),SUM(AT110)-AT116,"n.a.")</x:f>
        <x:v>n.a.</x:v>
      </x:c>
      <x:c r="AU117" s="72" t="str">
        <x:f>IF(AND($K$103="Planejada",ISNUMBER(AU116)),SUM(AU110)-AU116,"n.a.")</x:f>
        <x:v>n.a.</x:v>
      </x:c>
      <x:c r="AV117" s="72" t="str">
        <x:f>IF(AND($K$103="Planejada",ISNUMBER(AV116)),SUM(AV110)-AV116,"n.a.")</x:f>
        <x:v>n.a.</x:v>
      </x:c>
      <x:c r="AW117" s="72" t="str">
        <x:f>IF(AND($K$103="Planejada",ISNUMBER(AW116)),SUM(AW110)-AW116,"n.a.")</x:f>
        <x:v>n.a.</x:v>
      </x:c>
      <x:c r="AX117" s="72" t="str">
        <x:f>IF(AND($K$103="Planejada",ISNUMBER(AX116)),SUM(AX110)-AX116,"n.a.")</x:f>
        <x:v>n.a.</x:v>
      </x:c>
      <x:c r="AY117" s="72" t="str">
        <x:f>IF(AND($K$103="Planejada",ISNUMBER(AY116)),SUM(AY110)-AY116,"n.a.")</x:f>
        <x:v>n.a.</x:v>
      </x:c>
      <x:c r="AZ117" s="72" t="str">
        <x:f>IF(AND($K$103="Planejada",ISNUMBER(AZ116)),SUM(AZ110)-AZ116,"n.a.")</x:f>
        <x:v>n.a.</x:v>
      </x:c>
      <x:c r="BA117" s="72" t="str">
        <x:f>IF(AND($K$103="Planejada",ISNUMBER(BA116)),SUM(BA110)-BA116,"n.a.")</x:f>
        <x:v>n.a.</x:v>
      </x:c>
      <x:c r="BB117" s="72" t="str">
        <x:f>IF(AND($K$103="Planejada",ISNUMBER(BB116)),SUM(BB110)-BB116,"n.a.")</x:f>
        <x:v>n.a.</x:v>
      </x:c>
      <x:c r="BC117" s="72" t="str">
        <x:f>IF(AND($K$103="Planejada",ISNUMBER(BC116)),SUM(BC110)-BC116,"n.a.")</x:f>
        <x:v>n.a.</x:v>
      </x:c>
      <x:c r="BD117" s="72" t="str">
        <x:f>IF(AND($K$103="Planejada",ISNUMBER(BD116)),SUM(BD110)-BD116,"n.a.")</x:f>
        <x:v>n.a.</x:v>
      </x:c>
      <x:c r="BE117" s="72" t="str">
        <x:f>IF(AND($K$103="Planejada",ISNUMBER(BE116)),SUM(BE110)-BE116,"n.a.")</x:f>
        <x:v>n.a.</x:v>
      </x:c>
      <x:c r="BF117" s="72" t="str">
        <x:f>IF(AND($K$103="Planejada",ISNUMBER(BF116)),SUM(BF110)-BF116,"n.a.")</x:f>
        <x:v>n.a.</x:v>
      </x:c>
      <x:c r="BG117" s="72" t="str">
        <x:f>IF(AND($K$103="Planejada",ISNUMBER(BG116)),SUM(BG110)-BG116,"n.a.")</x:f>
        <x:v>n.a.</x:v>
      </x:c>
      <x:c r="BH117" s="72" t="str">
        <x:f>IF(AND($K$103="Planejada",ISNUMBER(BH116)),SUM(BH110)-BH116,"n.a.")</x:f>
        <x:v>n.a.</x:v>
      </x:c>
      <x:c r="BI117" s="72" t="str">
        <x:f>IF(AND($K$103="Planejada",ISNUMBER(BI116)),SUM(BI110)-BI116,"n.a.")</x:f>
        <x:v>n.a.</x:v>
      </x:c>
      <x:c r="BJ117" s="72" t="str">
        <x:f>IF(AND($K$103="Planejada",ISNUMBER(BJ116)),SUM(BJ110)-BJ116,"n.a.")</x:f>
        <x:v>n.a.</x:v>
      </x:c>
      <x:c r="BK117" s="72" t="str">
        <x:f>IF(AND($K$103="Planejada",ISNUMBER(BK116)),SUM(BK110)-BK116,"n.a.")</x:f>
        <x:v>n.a.</x:v>
      </x:c>
      <x:c r="BL117" s="72" t="str">
        <x:f>IF(AND($K$103="Planejada",ISNUMBER(BL116)),SUM(BL110)-BL116,"n.a.")</x:f>
        <x:v>n.a.</x:v>
      </x:c>
      <x:c r="BM117" s="72" t="str">
        <x:f>IF(AND($K$103="Planejada",ISNUMBER(BM116)),SUM(BM110)-BM116,"n.a.")</x:f>
        <x:v>n.a.</x:v>
      </x:c>
      <x:c r="BN117" s="72" t="str">
        <x:f>IF(AND($K$103="Planejada",ISNUMBER(BN116)),SUM(BN110)-BN116,"n.a.")</x:f>
        <x:v>n.a.</x:v>
      </x:c>
      <x:c r="BO117" s="72" t="str">
        <x:f>IF(AND($K$103="Planejada",ISNUMBER(BO116)),SUM(BO110)-BO116,"n.a.")</x:f>
        <x:v>n.a.</x:v>
      </x:c>
      <x:c r="BP117" s="72" t="str">
        <x:f>IF(AND($K$103="Planejada",ISNUMBER(BP116)),SUM(BP110)-BP116,"n.a.")</x:f>
        <x:v>n.a.</x:v>
      </x:c>
      <x:c r="BQ117" s="72" t="str">
        <x:f>IF(AND($K$103="Planejada",ISNUMBER(BQ116)),SUM(BQ110)-BQ116,"n.a.")</x:f>
        <x:v>n.a.</x:v>
      </x:c>
      <x:c r="BR117" s="72" t="str">
        <x:f>IF(AND($K$103="Planejada",ISNUMBER(BR116)),SUM(BR110)-BR116,"n.a.")</x:f>
        <x:v>n.a.</x:v>
      </x:c>
      <x:c r="BS117" s="72" t="str">
        <x:f>IF(AND($K$103="Planejada",ISNUMBER(BS116)),SUM(BS110)-BS116,"n.a.")</x:f>
        <x:v>n.a.</x:v>
      </x:c>
      <x:c r="BT117" s="72" t="str">
        <x:f>IF(AND($K$103="Planejada",ISNUMBER(BT116)),SUM(BT110)-BT116,"n.a.")</x:f>
        <x:v>n.a.</x:v>
      </x:c>
      <x:c r="BU117" s="72" t="str">
        <x:f>IF(AND($K$103="Planejada",ISNUMBER(BU116)),SUM(BU110)-BU116,"n.a.")</x:f>
        <x:v>n.a.</x:v>
      </x:c>
      <x:c r="BV117" s="72" t="str">
        <x:f>IF(AND($K$103="Planejada",ISNUMBER(BV116)),SUM(BV110)-BV116,"n.a.")</x:f>
        <x:v>n.a.</x:v>
      </x:c>
      <x:c r="BW117" s="72" t="str">
        <x:f>IF(AND($K$103="Planejada",ISNUMBER(BW116)),SUM(BW110)-BW116,"n.a.")</x:f>
        <x:v>n.a.</x:v>
      </x:c>
      <x:c r="BX117" s="72" t="str">
        <x:f>IF(AND($K$103="Planejada",ISNUMBER(BX116)),SUM(BX110)-BX116,"n.a.")</x:f>
        <x:v>n.a.</x:v>
      </x:c>
      <x:c r="BY117" s="72" t="str">
        <x:f>IF(AND($K$103="Planejada",ISNUMBER(BY116)),SUM(BY110)-BY116,"n.a.")</x:f>
        <x:v>n.a.</x:v>
      </x:c>
      <x:c r="BZ117" s="72" t="str">
        <x:f>IF(AND($K$103="Planejada",ISNUMBER(BZ116)),SUM(BZ110)-BZ116,"n.a.")</x:f>
        <x:v>n.a.</x:v>
      </x:c>
      <x:c r="CA117" s="72" t="str">
        <x:f>IF(AND($K$103="Planejada",ISNUMBER(CA116)),SUM(CA110)-CA116,"n.a.")</x:f>
        <x:v>n.a.</x:v>
      </x:c>
      <x:c r="CB117" s="72" t="str">
        <x:f>IF(AND($K$103="Planejada",ISNUMBER(CB116)),SUM(CB110)-CB116,"n.a.")</x:f>
        <x:v>n.a.</x:v>
      </x:c>
      <x:c r="CC117" s="72" t="str">
        <x:f>IF(AND($K$103="Planejada",ISNUMBER(CC116)),SUM(CC110)-CC116,"n.a.")</x:f>
        <x:v>n.a.</x:v>
      </x:c>
      <x:c r="CD117" s="72" t="str">
        <x:f>IF(AND($K$103="Planejada",ISNUMBER(CD116)),SUM(CD110)-CD116,"n.a.")</x:f>
        <x:v>n.a.</x:v>
      </x:c>
      <x:c r="CE117" s="72" t="str">
        <x:f>IF(AND($K$103="Planejada",ISNUMBER(CE116)),SUM(CE110)-CE116,"n.a.")</x:f>
        <x:v>n.a.</x:v>
      </x:c>
      <x:c r="CF117" s="72" t="str">
        <x:f>IF(AND($K$103="Planejada",ISNUMBER(CF116)),SUM(CF110)-CF116,"n.a.")</x:f>
        <x:v>n.a.</x:v>
      </x:c>
      <x:c r="CG117" s="72" t="str">
        <x:f>IF(AND($K$103="Planejada",ISNUMBER(CG116)),SUM(CG110)-CG116,"n.a.")</x:f>
        <x:v>n.a.</x:v>
      </x:c>
      <x:c r="CH117" s="72" t="str">
        <x:f>IF(AND($K$103="Planejada",ISNUMBER(CH116)),SUM(CH110)-CH116,"n.a.")</x:f>
        <x:v>n.a.</x:v>
      </x:c>
      <x:c r="CI117" s="72" t="str">
        <x:f>IF(AND($K$103="Planejada",ISNUMBER(CI116)),SUM(CI110)-CI116,"n.a.")</x:f>
        <x:v>n.a.</x:v>
      </x:c>
      <x:c r="CJ117" s="72" t="str">
        <x:f>IF(AND($K$103="Planejada",ISNUMBER(CJ116)),SUM(CJ110)-CJ116,"n.a.")</x:f>
        <x:v>n.a.</x:v>
      </x:c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IF($D$102=0,"n.a.",IF(COUNTIFS($D$47:$D$54,"Sim",$O$47:$O$54,"&lt;&gt;Completo")&gt;0,"n.a.",SUMIFS($G$47:$G$54,$D$47:$D$54,"Sim",$O$47:$O$54,"Completo",$J$47:$J$54,"&lt;"&amp;EDATE(E$108,1),$K$47:$K$54,"&gt;="&amp;E$108)))</x:f>
        <x:v>n.a.</x:v>
      </x:c>
      <x:c r="F118" s="74" t="str">
        <x:f>IF($D$102=0,"n.a.",IF(COUNTIFS($D$47:$D$54,"Sim",$O$47:$O$54,"&lt;&gt;Completo")&gt;0,"n.a.",SUMIFS($G$47:$G$54,$D$47:$D$54,"Sim",$O$47:$O$54,"Completo",$J$47:$J$54,"&lt;"&amp;EDATE(F$108,1),$K$47:$K$54,"&gt;="&amp;F$108)))</x:f>
        <x:v>n.a.</x:v>
      </x:c>
      <x:c r="G118" s="74" t="str">
        <x:f>IF($D$102=0,"n.a.",IF(COUNTIFS($D$47:$D$54,"Sim",$O$47:$O$54,"&lt;&gt;Completo")&gt;0,"n.a.",SUMIFS($G$47:$G$54,$D$47:$D$54,"Sim",$O$47:$O$54,"Completo",$J$47:$J$54,"&lt;"&amp;EDATE(G$108,1),$K$47:$K$54,"&gt;="&amp;G$108)))</x:f>
        <x:v>n.a.</x:v>
      </x:c>
      <x:c r="H118" s="74" t="str">
        <x:f>IF($D$102=0,"n.a.",IF(COUNTIFS($D$47:$D$54,"Sim",$O$47:$O$54,"&lt;&gt;Completo")&gt;0,"n.a.",SUMIFS($G$47:$G$54,$D$47:$D$54,"Sim",$O$47:$O$54,"Completo",$J$47:$J$54,"&lt;"&amp;EDATE(H$108,1),$K$47:$K$54,"&gt;="&amp;H$108)))</x:f>
        <x:v>n.a.</x:v>
      </x:c>
      <x:c r="I118" s="74" t="str">
        <x:f>IF($D$102=0,"n.a.",IF(COUNTIFS($D$47:$D$54,"Sim",$O$47:$O$54,"&lt;&gt;Completo")&gt;0,"n.a.",SUMIFS($G$47:$G$54,$D$47:$D$54,"Sim",$O$47:$O$54,"Completo",$J$47:$J$54,"&lt;"&amp;EDATE(I$108,1),$K$47:$K$54,"&gt;="&amp;I$108)))</x:f>
        <x:v>n.a.</x:v>
      </x:c>
      <x:c r="J118" s="74" t="str">
        <x:f>IF($D$102=0,"n.a.",IF(COUNTIFS($D$47:$D$54,"Sim",$O$47:$O$54,"&lt;&gt;Completo")&gt;0,"n.a.",SUMIFS($G$47:$G$54,$D$47:$D$54,"Sim",$O$47:$O$54,"Completo",$J$47:$J$54,"&lt;"&amp;EDATE(J$108,1),$K$47:$K$54,"&gt;="&amp;J$108)))</x:f>
        <x:v>n.a.</x:v>
      </x:c>
      <x:c r="K118" s="74" t="str">
        <x:f>IF($D$102=0,"n.a.",IF(COUNTIFS($D$47:$D$54,"Sim",$O$47:$O$54,"&lt;&gt;Completo")&gt;0,"n.a.",SUMIFS($G$47:$G$54,$D$47:$D$54,"Sim",$O$47:$O$54,"Completo",$J$47:$J$54,"&lt;"&amp;EDATE(K$108,1),$K$47:$K$54,"&gt;="&amp;K$108)))</x:f>
        <x:v>n.a.</x:v>
      </x:c>
      <x:c r="L118" s="74" t="str">
        <x:f>IF($D$102=0,"n.a.",IF(COUNTIFS($D$47:$D$54,"Sim",$O$47:$O$54,"&lt;&gt;Completo")&gt;0,"n.a.",SUMIFS($G$47:$G$54,$D$47:$D$54,"Sim",$O$47:$O$54,"Completo",$J$47:$J$54,"&lt;"&amp;EDATE(L$108,1),$K$47:$K$54,"&gt;="&amp;L$108)))</x:f>
        <x:v>n.a.</x:v>
      </x:c>
      <x:c r="M118" s="74" t="str">
        <x:f>IF($D$102=0,"n.a.",IF(COUNTIFS($D$47:$D$54,"Sim",$O$47:$O$54,"&lt;&gt;Completo")&gt;0,"n.a.",SUMIFS($G$47:$G$54,$D$47:$D$54,"Sim",$O$47:$O$54,"Completo",$J$47:$J$54,"&lt;"&amp;EDATE(M$108,1),$K$47:$K$54,"&gt;="&amp;M$108)))</x:f>
        <x:v>n.a.</x:v>
      </x:c>
      <x:c r="N118" s="74" t="str">
        <x:f>IF($D$102=0,"n.a.",IF(COUNTIFS($D$47:$D$54,"Sim",$O$47:$O$54,"&lt;&gt;Completo")&gt;0,"n.a.",SUMIFS($G$47:$G$54,$D$47:$D$54,"Sim",$O$47:$O$54,"Completo",$J$47:$J$54,"&lt;"&amp;EDATE(N$108,1),$K$47:$K$54,"&gt;="&amp;N$108)))</x:f>
        <x:v>n.a.</x:v>
      </x:c>
      <x:c r="O118" s="74" t="str">
        <x:f>IF($D$102=0,"n.a.",IF(COUNTIFS($D$47:$D$54,"Sim",$O$47:$O$54,"&lt;&gt;Completo")&gt;0,"n.a.",SUMIFS($G$47:$G$54,$D$47:$D$54,"Sim",$O$47:$O$54,"Completo",$J$47:$J$54,"&lt;"&amp;EDATE(O$108,1),$K$47:$K$54,"&gt;="&amp;O$108)))</x:f>
        <x:v>n.a.</x:v>
      </x:c>
      <x:c r="P118" s="74" t="str">
        <x:f>IF($D$102=0,"n.a.",IF(COUNTIFS($D$47:$D$54,"Sim",$O$47:$O$54,"&lt;&gt;Completo")&gt;0,"n.a.",SUMIFS($G$47:$G$54,$D$47:$D$54,"Sim",$O$47:$O$54,"Completo",$J$47:$J$54,"&lt;"&amp;EDATE(P$108,1),$K$47:$K$54,"&gt;="&amp;P$108)))</x:f>
        <x:v>n.a.</x:v>
      </x:c>
      <x:c r="Q118" s="74" t="str">
        <x:f>IF($D$102=0,"n.a.",IF(COUNTIFS($D$47:$D$54,"Sim",$O$47:$O$54,"&lt;&gt;Completo")&gt;0,"n.a.",SUMIFS($G$47:$G$54,$D$47:$D$54,"Sim",$O$47:$O$54,"Completo",$J$47:$J$54,"&lt;"&amp;EDATE(Q$108,1),$K$47:$K$54,"&gt;="&amp;Q$108)))</x:f>
        <x:v>n.a.</x:v>
      </x:c>
      <x:c r="R118" s="74" t="str">
        <x:f>IF($D$102=0,"n.a.",IF(COUNTIFS($D$47:$D$54,"Sim",$O$47:$O$54,"&lt;&gt;Completo")&gt;0,"n.a.",SUMIFS($G$47:$G$54,$D$47:$D$54,"Sim",$O$47:$O$54,"Completo",$J$47:$J$54,"&lt;"&amp;EDATE(R$108,1),$K$47:$K$54,"&gt;="&amp;R$108)))</x:f>
        <x:v>n.a.</x:v>
      </x:c>
      <x:c r="S118" s="74" t="str">
        <x:f>IF($D$102=0,"n.a.",IF(COUNTIFS($D$47:$D$54,"Sim",$O$47:$O$54,"&lt;&gt;Completo")&gt;0,"n.a.",SUMIFS($G$47:$G$54,$D$47:$D$54,"Sim",$O$47:$O$54,"Completo",$J$47:$J$54,"&lt;"&amp;EDATE(S$108,1),$K$47:$K$54,"&gt;="&amp;S$108)))</x:f>
        <x:v>n.a.</x:v>
      </x:c>
      <x:c r="T118" s="74" t="str">
        <x:f>IF($D$102=0,"n.a.",IF(COUNTIFS($D$47:$D$54,"Sim",$O$47:$O$54,"&lt;&gt;Completo")&gt;0,"n.a.",SUMIFS($G$47:$G$54,$D$47:$D$54,"Sim",$O$47:$O$54,"Completo",$J$47:$J$54,"&lt;"&amp;EDATE(T$108,1),$K$47:$K$54,"&gt;="&amp;T$108)))</x:f>
        <x:v>n.a.</x:v>
      </x:c>
      <x:c r="U118" s="74" t="str">
        <x:f>IF($D$102=0,"n.a.",IF(COUNTIFS($D$47:$D$54,"Sim",$O$47:$O$54,"&lt;&gt;Completo")&gt;0,"n.a.",SUMIFS($G$47:$G$54,$D$47:$D$54,"Sim",$O$47:$O$54,"Completo",$J$47:$J$54,"&lt;"&amp;EDATE(U$108,1),$K$47:$K$54,"&gt;="&amp;U$108)))</x:f>
        <x:v>n.a.</x:v>
      </x:c>
      <x:c r="V118" s="74" t="str">
        <x:f>IF($D$102=0,"n.a.",IF(COUNTIFS($D$47:$D$54,"Sim",$O$47:$O$54,"&lt;&gt;Completo")&gt;0,"n.a.",SUMIFS($G$47:$G$54,$D$47:$D$54,"Sim",$O$47:$O$54,"Completo",$J$47:$J$54,"&lt;"&amp;EDATE(V$108,1),$K$47:$K$54,"&gt;="&amp;V$108)))</x:f>
        <x:v>n.a.</x:v>
      </x:c>
      <x:c r="W118" s="74" t="str">
        <x:f>IF($D$102=0,"n.a.",IF(COUNTIFS($D$47:$D$54,"Sim",$O$47:$O$54,"&lt;&gt;Completo")&gt;0,"n.a.",SUMIFS($G$47:$G$54,$D$47:$D$54,"Sim",$O$47:$O$54,"Completo",$J$47:$J$54,"&lt;"&amp;EDATE(W$108,1),$K$47:$K$54,"&gt;="&amp;W$108)))</x:f>
        <x:v>n.a.</x:v>
      </x:c>
      <x:c r="X118" s="74" t="str">
        <x:f>IF($D$102=0,"n.a.",IF(COUNTIFS($D$47:$D$54,"Sim",$O$47:$O$54,"&lt;&gt;Completo")&gt;0,"n.a.",SUMIFS($G$47:$G$54,$D$47:$D$54,"Sim",$O$47:$O$54,"Completo",$J$47:$J$54,"&lt;"&amp;EDATE(X$108,1),$K$47:$K$54,"&gt;="&amp;X$108)))</x:f>
        <x:v>n.a.</x:v>
      </x:c>
      <x:c r="Y118" s="74" t="str">
        <x:f>IF($D$102=0,"n.a.",IF(COUNTIFS($D$47:$D$54,"Sim",$O$47:$O$54,"&lt;&gt;Completo")&gt;0,"n.a.",SUMIFS($G$47:$G$54,$D$47:$D$54,"Sim",$O$47:$O$54,"Completo",$J$47:$J$54,"&lt;"&amp;EDATE(Y$108,1),$K$47:$K$54,"&gt;="&amp;Y$108)))</x:f>
        <x:v>n.a.</x:v>
      </x:c>
      <x:c r="Z118" s="74" t="str">
        <x:f>IF($D$102=0,"n.a.",IF(COUNTIFS($D$47:$D$54,"Sim",$O$47:$O$54,"&lt;&gt;Completo")&gt;0,"n.a.",SUMIFS($G$47:$G$54,$D$47:$D$54,"Sim",$O$47:$O$54,"Completo",$J$47:$J$54,"&lt;"&amp;EDATE(Z$108,1),$K$47:$K$54,"&gt;="&amp;Z$108)))</x:f>
        <x:v>n.a.</x:v>
      </x:c>
      <x:c r="AA118" s="74" t="str">
        <x:f>IF($D$102=0,"n.a.",IF(COUNTIFS($D$47:$D$54,"Sim",$O$47:$O$54,"&lt;&gt;Completo")&gt;0,"n.a.",SUMIFS($G$47:$G$54,$D$47:$D$54,"Sim",$O$47:$O$54,"Completo",$J$47:$J$54,"&lt;"&amp;EDATE(AA$108,1),$K$47:$K$54,"&gt;="&amp;AA$108)))</x:f>
        <x:v>n.a.</x:v>
      </x:c>
      <x:c r="AB118" s="74" t="str">
        <x:f>IF($D$102=0,"n.a.",IF(COUNTIFS($D$47:$D$54,"Sim",$O$47:$O$54,"&lt;&gt;Completo")&gt;0,"n.a.",SUMIFS($G$47:$G$54,$D$47:$D$54,"Sim",$O$47:$O$54,"Completo",$J$47:$J$54,"&lt;"&amp;EDATE(AB$108,1),$K$47:$K$54,"&gt;="&amp;AB$108)))</x:f>
        <x:v>n.a.</x:v>
      </x:c>
      <x:c r="AC118" s="74" t="str">
        <x:f>IF($D$102=0,"n.a.",IF(COUNTIFS($D$47:$D$54,"Sim",$O$47:$O$54,"&lt;&gt;Completo")&gt;0,"n.a.",SUMIFS($G$47:$G$54,$D$47:$D$54,"Sim",$O$47:$O$54,"Completo",$J$47:$J$54,"&lt;"&amp;EDATE(AC$108,1),$K$47:$K$54,"&gt;="&amp;AC$108)))</x:f>
        <x:v>n.a.</x:v>
      </x:c>
      <x:c r="AD118" s="74" t="str">
        <x:f>IF($D$102=0,"n.a.",IF(COUNTIFS($D$47:$D$54,"Sim",$O$47:$O$54,"&lt;&gt;Completo")&gt;0,"n.a.",SUMIFS($G$47:$G$54,$D$47:$D$54,"Sim",$O$47:$O$54,"Completo",$J$47:$J$54,"&lt;"&amp;EDATE(AD$108,1),$K$47:$K$54,"&gt;="&amp;AD$108)))</x:f>
        <x:v>n.a.</x:v>
      </x:c>
      <x:c r="AE118" s="74" t="str">
        <x:f>IF($D$102=0,"n.a.",IF(COUNTIFS($D$47:$D$54,"Sim",$O$47:$O$54,"&lt;&gt;Completo")&gt;0,"n.a.",SUMIFS($G$47:$G$54,$D$47:$D$54,"Sim",$O$47:$O$54,"Completo",$J$47:$J$54,"&lt;"&amp;EDATE(AE$108,1),$K$47:$K$54,"&gt;="&amp;AE$108)))</x:f>
        <x:v>n.a.</x:v>
      </x:c>
      <x:c r="AF118" s="74" t="str">
        <x:f>IF($D$102=0,"n.a.",IF(COUNTIFS($D$47:$D$54,"Sim",$O$47:$O$54,"&lt;&gt;Completo")&gt;0,"n.a.",SUMIFS($G$47:$G$54,$D$47:$D$54,"Sim",$O$47:$O$54,"Completo",$J$47:$J$54,"&lt;"&amp;EDATE(AF$108,1),$K$47:$K$54,"&gt;="&amp;AF$108)))</x:f>
        <x:v>n.a.</x:v>
      </x:c>
      <x:c r="AG118" s="74" t="str">
        <x:f>IF($D$102=0,"n.a.",IF(COUNTIFS($D$47:$D$54,"Sim",$O$47:$O$54,"&lt;&gt;Completo")&gt;0,"n.a.",SUMIFS($G$47:$G$54,$D$47:$D$54,"Sim",$O$47:$O$54,"Completo",$J$47:$J$54,"&lt;"&amp;EDATE(AG$108,1),$K$47:$K$54,"&gt;="&amp;AG$108)))</x:f>
        <x:v>n.a.</x:v>
      </x:c>
      <x:c r="AH118" s="74" t="str">
        <x:f>IF($D$102=0,"n.a.",IF(COUNTIFS($D$47:$D$54,"Sim",$O$47:$O$54,"&lt;&gt;Completo")&gt;0,"n.a.",SUMIFS($G$47:$G$54,$D$47:$D$54,"Sim",$O$47:$O$54,"Completo",$J$47:$J$54,"&lt;"&amp;EDATE(AH$108,1),$K$47:$K$54,"&gt;="&amp;AH$108)))</x:f>
        <x:v>n.a.</x:v>
      </x:c>
      <x:c r="AI118" s="74" t="str">
        <x:f>IF($D$102=0,"n.a.",IF(COUNTIFS($D$47:$D$54,"Sim",$O$47:$O$54,"&lt;&gt;Completo")&gt;0,"n.a.",SUMIFS($G$47:$G$54,$D$47:$D$54,"Sim",$O$47:$O$54,"Completo",$J$47:$J$54,"&lt;"&amp;EDATE(AI$108,1),$K$47:$K$54,"&gt;="&amp;AI$108)))</x:f>
        <x:v>n.a.</x:v>
      </x:c>
      <x:c r="AJ118" s="74" t="str">
        <x:f>IF($D$102=0,"n.a.",IF(COUNTIFS($D$47:$D$54,"Sim",$O$47:$O$54,"&lt;&gt;Completo")&gt;0,"n.a.",SUMIFS($G$47:$G$54,$D$47:$D$54,"Sim",$O$47:$O$54,"Completo",$J$47:$J$54,"&lt;"&amp;EDATE(AJ$108,1),$K$47:$K$54,"&gt;="&amp;AJ$108)))</x:f>
        <x:v>n.a.</x:v>
      </x:c>
      <x:c r="AK118" s="74" t="str">
        <x:f>IF($D$102=0,"n.a.",IF(COUNTIFS($D$47:$D$54,"Sim",$O$47:$O$54,"&lt;&gt;Completo")&gt;0,"n.a.",SUMIFS($G$47:$G$54,$D$47:$D$54,"Sim",$O$47:$O$54,"Completo",$J$47:$J$54,"&lt;"&amp;EDATE(AK$108,1),$K$47:$K$54,"&gt;="&amp;AK$108)))</x:f>
        <x:v>n.a.</x:v>
      </x:c>
      <x:c r="AL118" s="74" t="str">
        <x:f>IF($D$102=0,"n.a.",IF(COUNTIFS($D$47:$D$54,"Sim",$O$47:$O$54,"&lt;&gt;Completo")&gt;0,"n.a.",SUMIFS($G$47:$G$54,$D$47:$D$54,"Sim",$O$47:$O$54,"Completo",$J$47:$J$54,"&lt;"&amp;EDATE(AL$108,1),$K$47:$K$54,"&gt;="&amp;AL$108)))</x:f>
        <x:v>n.a.</x:v>
      </x:c>
      <x:c r="AM118" s="74" t="str">
        <x:f>IF($D$102=0,"n.a.",IF(COUNTIFS($D$47:$D$54,"Sim",$O$47:$O$54,"&lt;&gt;Completo")&gt;0,"n.a.",SUMIFS($G$47:$G$54,$D$47:$D$54,"Sim",$O$47:$O$54,"Completo",$J$47:$J$54,"&lt;"&amp;EDATE(AM$108,1),$K$47:$K$54,"&gt;="&amp;AM$108)))</x:f>
        <x:v>n.a.</x:v>
      </x:c>
      <x:c r="AN118" s="74" t="str">
        <x:f>IF($D$102=0,"n.a.",IF(COUNTIFS($D$47:$D$54,"Sim",$O$47:$O$54,"&lt;&gt;Completo")&gt;0,"n.a.",SUMIFS($G$47:$G$54,$D$47:$D$54,"Sim",$O$47:$O$54,"Completo",$J$47:$J$54,"&lt;"&amp;EDATE(AN$108,1),$K$47:$K$54,"&gt;="&amp;AN$108)))</x:f>
        <x:v>n.a.</x:v>
      </x:c>
      <x:c r="AO118" s="74" t="str">
        <x:f>IF($D$102=0,"n.a.",IF(COUNTIFS($D$47:$D$54,"Sim",$O$47:$O$54,"&lt;&gt;Completo")&gt;0,"n.a.",SUMIFS($G$47:$G$54,$D$47:$D$54,"Sim",$O$47:$O$54,"Completo",$J$47:$J$54,"&lt;"&amp;EDATE(AO$108,1),$K$47:$K$54,"&gt;="&amp;AO$108)))</x:f>
        <x:v>n.a.</x:v>
      </x:c>
      <x:c r="AP118" s="74" t="str">
        <x:f>IF($D$102=0,"n.a.",IF(COUNTIFS($D$47:$D$54,"Sim",$O$47:$O$54,"&lt;&gt;Completo")&gt;0,"n.a.",SUMIFS($G$47:$G$54,$D$47:$D$54,"Sim",$O$47:$O$54,"Completo",$J$47:$J$54,"&lt;"&amp;EDATE(AP$108,1),$K$47:$K$54,"&gt;="&amp;AP$108)))</x:f>
        <x:v>n.a.</x:v>
      </x:c>
      <x:c r="AQ118" s="74" t="str">
        <x:f>IF($D$102=0,"n.a.",IF(COUNTIFS($D$47:$D$54,"Sim",$O$47:$O$54,"&lt;&gt;Completo")&gt;0,"n.a.",SUMIFS($G$47:$G$54,$D$47:$D$54,"Sim",$O$47:$O$54,"Completo",$J$47:$J$54,"&lt;"&amp;EDATE(AQ$108,1),$K$47:$K$54,"&gt;="&amp;AQ$108)))</x:f>
        <x:v>n.a.</x:v>
      </x:c>
      <x:c r="AR118" s="74" t="str">
        <x:f>IF($D$102=0,"n.a.",IF(COUNTIFS($D$47:$D$54,"Sim",$O$47:$O$54,"&lt;&gt;Completo")&gt;0,"n.a.",SUMIFS($G$47:$G$54,$D$47:$D$54,"Sim",$O$47:$O$54,"Completo",$J$47:$J$54,"&lt;"&amp;EDATE(AR$108,1),$K$47:$K$54,"&gt;="&amp;AR$108)))</x:f>
        <x:v>n.a.</x:v>
      </x:c>
      <x:c r="AS118" s="74" t="str">
        <x:f>IF($D$102=0,"n.a.",IF(COUNTIFS($D$47:$D$54,"Sim",$O$47:$O$54,"&lt;&gt;Completo")&gt;0,"n.a.",SUMIFS($G$47:$G$54,$D$47:$D$54,"Sim",$O$47:$O$54,"Completo",$J$47:$J$54,"&lt;"&amp;EDATE(AS$108,1),$K$47:$K$54,"&gt;="&amp;AS$108)))</x:f>
        <x:v>n.a.</x:v>
      </x:c>
      <x:c r="AT118" s="74" t="str">
        <x:f>IF($D$102=0,"n.a.",IF(COUNTIFS($D$47:$D$54,"Sim",$O$47:$O$54,"&lt;&gt;Completo")&gt;0,"n.a.",SUMIFS($G$47:$G$54,$D$47:$D$54,"Sim",$O$47:$O$54,"Completo",$J$47:$J$54,"&lt;"&amp;EDATE(AT$108,1),$K$47:$K$54,"&gt;="&amp;AT$108)))</x:f>
        <x:v>n.a.</x:v>
      </x:c>
      <x:c r="AU118" s="74" t="str">
        <x:f>IF($D$102=0,"n.a.",IF(COUNTIFS($D$47:$D$54,"Sim",$O$47:$O$54,"&lt;&gt;Completo")&gt;0,"n.a.",SUMIFS($G$47:$G$54,$D$47:$D$54,"Sim",$O$47:$O$54,"Completo",$J$47:$J$54,"&lt;"&amp;EDATE(AU$108,1),$K$47:$K$54,"&gt;="&amp;AU$108)))</x:f>
        <x:v>n.a.</x:v>
      </x:c>
      <x:c r="AV118" s="74" t="str">
        <x:f>IF($D$102=0,"n.a.",IF(COUNTIFS($D$47:$D$54,"Sim",$O$47:$O$54,"&lt;&gt;Completo")&gt;0,"n.a.",SUMIFS($G$47:$G$54,$D$47:$D$54,"Sim",$O$47:$O$54,"Completo",$J$47:$J$54,"&lt;"&amp;EDATE(AV$108,1),$K$47:$K$54,"&gt;="&amp;AV$108)))</x:f>
        <x:v>n.a.</x:v>
      </x:c>
      <x:c r="AW118" s="74" t="str">
        <x:f>IF($D$102=0,"n.a.",IF(COUNTIFS($D$47:$D$54,"Sim",$O$47:$O$54,"&lt;&gt;Completo")&gt;0,"n.a.",SUMIFS($G$47:$G$54,$D$47:$D$54,"Sim",$O$47:$O$54,"Completo",$J$47:$J$54,"&lt;"&amp;EDATE(AW$108,1),$K$47:$K$54,"&gt;="&amp;AW$108)))</x:f>
        <x:v>n.a.</x:v>
      </x:c>
      <x:c r="AX118" s="74" t="str">
        <x:f>IF($D$102=0,"n.a.",IF(COUNTIFS($D$47:$D$54,"Sim",$O$47:$O$54,"&lt;&gt;Completo")&gt;0,"n.a.",SUMIFS($G$47:$G$54,$D$47:$D$54,"Sim",$O$47:$O$54,"Completo",$J$47:$J$54,"&lt;"&amp;EDATE(AX$108,1),$K$47:$K$54,"&gt;="&amp;AX$108)))</x:f>
        <x:v>n.a.</x:v>
      </x:c>
      <x:c r="AY118" s="74" t="str">
        <x:f>IF($D$102=0,"n.a.",IF(COUNTIFS($D$47:$D$54,"Sim",$O$47:$O$54,"&lt;&gt;Completo")&gt;0,"n.a.",SUMIFS($G$47:$G$54,$D$47:$D$54,"Sim",$O$47:$O$54,"Completo",$J$47:$J$54,"&lt;"&amp;EDATE(AY$108,1),$K$47:$K$54,"&gt;="&amp;AY$108)))</x:f>
        <x:v>n.a.</x:v>
      </x:c>
      <x:c r="AZ118" s="74" t="str">
        <x:f>IF($D$102=0,"n.a.",IF(COUNTIFS($D$47:$D$54,"Sim",$O$47:$O$54,"&lt;&gt;Completo")&gt;0,"n.a.",SUMIFS($G$47:$G$54,$D$47:$D$54,"Sim",$O$47:$O$54,"Completo",$J$47:$J$54,"&lt;"&amp;EDATE(AZ$108,1),$K$47:$K$54,"&gt;="&amp;AZ$108)))</x:f>
        <x:v>n.a.</x:v>
      </x:c>
      <x:c r="BA118" s="74" t="str">
        <x:f>IF($D$102=0,"n.a.",IF(COUNTIFS($D$47:$D$54,"Sim",$O$47:$O$54,"&lt;&gt;Completo")&gt;0,"n.a.",SUMIFS($G$47:$G$54,$D$47:$D$54,"Sim",$O$47:$O$54,"Completo",$J$47:$J$54,"&lt;"&amp;EDATE(BA$108,1),$K$47:$K$54,"&gt;="&amp;BA$108)))</x:f>
        <x:v>n.a.</x:v>
      </x:c>
      <x:c r="BB118" s="74" t="str">
        <x:f>IF($D$102=0,"n.a.",IF(COUNTIFS($D$47:$D$54,"Sim",$O$47:$O$54,"&lt;&gt;Completo")&gt;0,"n.a.",SUMIFS($G$47:$G$54,$D$47:$D$54,"Sim",$O$47:$O$54,"Completo",$J$47:$J$54,"&lt;"&amp;EDATE(BB$108,1),$K$47:$K$54,"&gt;="&amp;BB$108)))</x:f>
        <x:v>n.a.</x:v>
      </x:c>
      <x:c r="BC118" s="74" t="str">
        <x:f>IF($D$102=0,"n.a.",IF(COUNTIFS($D$47:$D$54,"Sim",$O$47:$O$54,"&lt;&gt;Completo")&gt;0,"n.a.",SUMIFS($G$47:$G$54,$D$47:$D$54,"Sim",$O$47:$O$54,"Completo",$J$47:$J$54,"&lt;"&amp;EDATE(BC$108,1),$K$47:$K$54,"&gt;="&amp;BC$108)))</x:f>
        <x:v>n.a.</x:v>
      </x:c>
      <x:c r="BD118" s="74" t="str">
        <x:f>IF($D$102=0,"n.a.",IF(COUNTIFS($D$47:$D$54,"Sim",$O$47:$O$54,"&lt;&gt;Completo")&gt;0,"n.a.",SUMIFS($G$47:$G$54,$D$47:$D$54,"Sim",$O$47:$O$54,"Completo",$J$47:$J$54,"&lt;"&amp;EDATE(BD$108,1),$K$47:$K$54,"&gt;="&amp;BD$108)))</x:f>
        <x:v>n.a.</x:v>
      </x:c>
      <x:c r="BE118" s="74" t="str">
        <x:f>IF($D$102=0,"n.a.",IF(COUNTIFS($D$47:$D$54,"Sim",$O$47:$O$54,"&lt;&gt;Completo")&gt;0,"n.a.",SUMIFS($G$47:$G$54,$D$47:$D$54,"Sim",$O$47:$O$54,"Completo",$J$47:$J$54,"&lt;"&amp;EDATE(BE$108,1),$K$47:$K$54,"&gt;="&amp;BE$108)))</x:f>
        <x:v>n.a.</x:v>
      </x:c>
      <x:c r="BF118" s="74" t="str">
        <x:f>IF($D$102=0,"n.a.",IF(COUNTIFS($D$47:$D$54,"Sim",$O$47:$O$54,"&lt;&gt;Completo")&gt;0,"n.a.",SUMIFS($G$47:$G$54,$D$47:$D$54,"Sim",$O$47:$O$54,"Completo",$J$47:$J$54,"&lt;"&amp;EDATE(BF$108,1),$K$47:$K$54,"&gt;="&amp;BF$108)))</x:f>
        <x:v>n.a.</x:v>
      </x:c>
      <x:c r="BG118" s="74" t="str">
        <x:f>IF($D$102=0,"n.a.",IF(COUNTIFS($D$47:$D$54,"Sim",$O$47:$O$54,"&lt;&gt;Completo")&gt;0,"n.a.",SUMIFS($G$47:$G$54,$D$47:$D$54,"Sim",$O$47:$O$54,"Completo",$J$47:$J$54,"&lt;"&amp;EDATE(BG$108,1),$K$47:$K$54,"&gt;="&amp;BG$108)))</x:f>
        <x:v>n.a.</x:v>
      </x:c>
      <x:c r="BH118" s="74" t="str">
        <x:f>IF($D$102=0,"n.a.",IF(COUNTIFS($D$47:$D$54,"Sim",$O$47:$O$54,"&lt;&gt;Completo")&gt;0,"n.a.",SUMIFS($G$47:$G$54,$D$47:$D$54,"Sim",$O$47:$O$54,"Completo",$J$47:$J$54,"&lt;"&amp;EDATE(BH$108,1),$K$47:$K$54,"&gt;="&amp;BH$108)))</x:f>
        <x:v>n.a.</x:v>
      </x:c>
      <x:c r="BI118" s="74" t="str">
        <x:f>IF($D$102=0,"n.a.",IF(COUNTIFS($D$47:$D$54,"Sim",$O$47:$O$54,"&lt;&gt;Completo")&gt;0,"n.a.",SUMIFS($G$47:$G$54,$D$47:$D$54,"Sim",$O$47:$O$54,"Completo",$J$47:$J$54,"&lt;"&amp;EDATE(BI$108,1),$K$47:$K$54,"&gt;="&amp;BI$108)))</x:f>
        <x:v>n.a.</x:v>
      </x:c>
      <x:c r="BJ118" s="74" t="str">
        <x:f>IF($D$102=0,"n.a.",IF(COUNTIFS($D$47:$D$54,"Sim",$O$47:$O$54,"&lt;&gt;Completo")&gt;0,"n.a.",SUMIFS($G$47:$G$54,$D$47:$D$54,"Sim",$O$47:$O$54,"Completo",$J$47:$J$54,"&lt;"&amp;EDATE(BJ$108,1),$K$47:$K$54,"&gt;="&amp;BJ$108)))</x:f>
        <x:v>n.a.</x:v>
      </x:c>
      <x:c r="BK118" s="74" t="str">
        <x:f>IF($D$102=0,"n.a.",IF(COUNTIFS($D$47:$D$54,"Sim",$O$47:$O$54,"&lt;&gt;Completo")&gt;0,"n.a.",SUMIFS($G$47:$G$54,$D$47:$D$54,"Sim",$O$47:$O$54,"Completo",$J$47:$J$54,"&lt;"&amp;EDATE(BK$108,1),$K$47:$K$54,"&gt;="&amp;BK$108)))</x:f>
        <x:v>n.a.</x:v>
      </x:c>
      <x:c r="BL118" s="74" t="str">
        <x:f>IF($D$102=0,"n.a.",IF(COUNTIFS($D$47:$D$54,"Sim",$O$47:$O$54,"&lt;&gt;Completo")&gt;0,"n.a.",SUMIFS($G$47:$G$54,$D$47:$D$54,"Sim",$O$47:$O$54,"Completo",$J$47:$J$54,"&lt;"&amp;EDATE(BL$108,1),$K$47:$K$54,"&gt;="&amp;BL$108)))</x:f>
        <x:v>n.a.</x:v>
      </x:c>
      <x:c r="BM118" s="74" t="str">
        <x:f>IF($D$102=0,"n.a.",IF(COUNTIFS($D$47:$D$54,"Sim",$O$47:$O$54,"&lt;&gt;Completo")&gt;0,"n.a.",SUMIFS($G$47:$G$54,$D$47:$D$54,"Sim",$O$47:$O$54,"Completo",$J$47:$J$54,"&lt;"&amp;EDATE(BM$108,1),$K$47:$K$54,"&gt;="&amp;BM$108)))</x:f>
        <x:v>n.a.</x:v>
      </x:c>
      <x:c r="BN118" s="74" t="str">
        <x:f>IF($D$102=0,"n.a.",IF(COUNTIFS($D$47:$D$54,"Sim",$O$47:$O$54,"&lt;&gt;Completo")&gt;0,"n.a.",SUMIFS($G$47:$G$54,$D$47:$D$54,"Sim",$O$47:$O$54,"Completo",$J$47:$J$54,"&lt;"&amp;EDATE(BN$108,1),$K$47:$K$54,"&gt;="&amp;BN$108)))</x:f>
        <x:v>n.a.</x:v>
      </x:c>
      <x:c r="BO118" s="74" t="str">
        <x:f>IF($D$102=0,"n.a.",IF(COUNTIFS($D$47:$D$54,"Sim",$O$47:$O$54,"&lt;&gt;Completo")&gt;0,"n.a.",SUMIFS($G$47:$G$54,$D$47:$D$54,"Sim",$O$47:$O$54,"Completo",$J$47:$J$54,"&lt;"&amp;EDATE(BO$108,1),$K$47:$K$54,"&gt;="&amp;BO$108)))</x:f>
        <x:v>n.a.</x:v>
      </x:c>
      <x:c r="BP118" s="74" t="str">
        <x:f>IF($D$102=0,"n.a.",IF(COUNTIFS($D$47:$D$54,"Sim",$O$47:$O$54,"&lt;&gt;Completo")&gt;0,"n.a.",SUMIFS($G$47:$G$54,$D$47:$D$54,"Sim",$O$47:$O$54,"Completo",$J$47:$J$54,"&lt;"&amp;EDATE(BP$108,1),$K$47:$K$54,"&gt;="&amp;BP$108)))</x:f>
        <x:v>n.a.</x:v>
      </x:c>
      <x:c r="BQ118" s="74" t="str">
        <x:f>IF($D$102=0,"n.a.",IF(COUNTIFS($D$47:$D$54,"Sim",$O$47:$O$54,"&lt;&gt;Completo")&gt;0,"n.a.",SUMIFS($G$47:$G$54,$D$47:$D$54,"Sim",$O$47:$O$54,"Completo",$J$47:$J$54,"&lt;"&amp;EDATE(BQ$108,1),$K$47:$K$54,"&gt;="&amp;BQ$108)))</x:f>
        <x:v>n.a.</x:v>
      </x:c>
      <x:c r="BR118" s="74" t="str">
        <x:f>IF($D$102=0,"n.a.",IF(COUNTIFS($D$47:$D$54,"Sim",$O$47:$O$54,"&lt;&gt;Completo")&gt;0,"n.a.",SUMIFS($G$47:$G$54,$D$47:$D$54,"Sim",$O$47:$O$54,"Completo",$J$47:$J$54,"&lt;"&amp;EDATE(BR$108,1),$K$47:$K$54,"&gt;="&amp;BR$108)))</x:f>
        <x:v>n.a.</x:v>
      </x:c>
      <x:c r="BS118" s="74" t="str">
        <x:f>IF($D$102=0,"n.a.",IF(COUNTIFS($D$47:$D$54,"Sim",$O$47:$O$54,"&lt;&gt;Completo")&gt;0,"n.a.",SUMIFS($G$47:$G$54,$D$47:$D$54,"Sim",$O$47:$O$54,"Completo",$J$47:$J$54,"&lt;"&amp;EDATE(BS$108,1),$K$47:$K$54,"&gt;="&amp;BS$108)))</x:f>
        <x:v>n.a.</x:v>
      </x:c>
      <x:c r="BT118" s="74" t="str">
        <x:f>IF($D$102=0,"n.a.",IF(COUNTIFS($D$47:$D$54,"Sim",$O$47:$O$54,"&lt;&gt;Completo")&gt;0,"n.a.",SUMIFS($G$47:$G$54,$D$47:$D$54,"Sim",$O$47:$O$54,"Completo",$J$47:$J$54,"&lt;"&amp;EDATE(BT$108,1),$K$47:$K$54,"&gt;="&amp;BT$108)))</x:f>
        <x:v>n.a.</x:v>
      </x:c>
      <x:c r="BU118" s="74" t="str">
        <x:f>IF($D$102=0,"n.a.",IF(COUNTIFS($D$47:$D$54,"Sim",$O$47:$O$54,"&lt;&gt;Completo")&gt;0,"n.a.",SUMIFS($G$47:$G$54,$D$47:$D$54,"Sim",$O$47:$O$54,"Completo",$J$47:$J$54,"&lt;"&amp;EDATE(BU$108,1),$K$47:$K$54,"&gt;="&amp;BU$108)))</x:f>
        <x:v>n.a.</x:v>
      </x:c>
      <x:c r="BV118" s="74" t="str">
        <x:f>IF($D$102=0,"n.a.",IF(COUNTIFS($D$47:$D$54,"Sim",$O$47:$O$54,"&lt;&gt;Completo")&gt;0,"n.a.",SUMIFS($G$47:$G$54,$D$47:$D$54,"Sim",$O$47:$O$54,"Completo",$J$47:$J$54,"&lt;"&amp;EDATE(BV$108,1),$K$47:$K$54,"&gt;="&amp;BV$108)))</x:f>
        <x:v>n.a.</x:v>
      </x:c>
      <x:c r="BW118" s="74" t="str">
        <x:f>IF($D$102=0,"n.a.",IF(COUNTIFS($D$47:$D$54,"Sim",$O$47:$O$54,"&lt;&gt;Completo")&gt;0,"n.a.",SUMIFS($G$47:$G$54,$D$47:$D$54,"Sim",$O$47:$O$54,"Completo",$J$47:$J$54,"&lt;"&amp;EDATE(BW$108,1),$K$47:$K$54,"&gt;="&amp;BW$108)))</x:f>
        <x:v>n.a.</x:v>
      </x:c>
      <x:c r="BX118" s="74" t="str">
        <x:f>IF($D$102=0,"n.a.",IF(COUNTIFS($D$47:$D$54,"Sim",$O$47:$O$54,"&lt;&gt;Completo")&gt;0,"n.a.",SUMIFS($G$47:$G$54,$D$47:$D$54,"Sim",$O$47:$O$54,"Completo",$J$47:$J$54,"&lt;"&amp;EDATE(BX$108,1),$K$47:$K$54,"&gt;="&amp;BX$108)))</x:f>
        <x:v>n.a.</x:v>
      </x:c>
      <x:c r="BY118" s="74" t="str">
        <x:f>IF($D$102=0,"n.a.",IF(COUNTIFS($D$47:$D$54,"Sim",$O$47:$O$54,"&lt;&gt;Completo")&gt;0,"n.a.",SUMIFS($G$47:$G$54,$D$47:$D$54,"Sim",$O$47:$O$54,"Completo",$J$47:$J$54,"&lt;"&amp;EDATE(BY$108,1),$K$47:$K$54,"&gt;="&amp;BY$108)))</x:f>
        <x:v>n.a.</x:v>
      </x:c>
      <x:c r="BZ118" s="74" t="str">
        <x:f>IF($D$102=0,"n.a.",IF(COUNTIFS($D$47:$D$54,"Sim",$O$47:$O$54,"&lt;&gt;Completo")&gt;0,"n.a.",SUMIFS($G$47:$G$54,$D$47:$D$54,"Sim",$O$47:$O$54,"Completo",$J$47:$J$54,"&lt;"&amp;EDATE(BZ$108,1),$K$47:$K$54,"&gt;="&amp;BZ$108)))</x:f>
        <x:v>n.a.</x:v>
      </x:c>
      <x:c r="CA118" s="74" t="str">
        <x:f>IF($D$102=0,"n.a.",IF(COUNTIFS($D$47:$D$54,"Sim",$O$47:$O$54,"&lt;&gt;Completo")&gt;0,"n.a.",SUMIFS($G$47:$G$54,$D$47:$D$54,"Sim",$O$47:$O$54,"Completo",$J$47:$J$54,"&lt;"&amp;EDATE(CA$108,1),$K$47:$K$54,"&gt;="&amp;CA$108)))</x:f>
        <x:v>n.a.</x:v>
      </x:c>
      <x:c r="CB118" s="74" t="str">
        <x:f>IF($D$102=0,"n.a.",IF(COUNTIFS($D$47:$D$54,"Sim",$O$47:$O$54,"&lt;&gt;Completo")&gt;0,"n.a.",SUMIFS($G$47:$G$54,$D$47:$D$54,"Sim",$O$47:$O$54,"Completo",$J$47:$J$54,"&lt;"&amp;EDATE(CB$108,1),$K$47:$K$54,"&gt;="&amp;CB$108)))</x:f>
        <x:v>n.a.</x:v>
      </x:c>
      <x:c r="CC118" s="74" t="str">
        <x:f>IF($D$102=0,"n.a.",IF(COUNTIFS($D$47:$D$54,"Sim",$O$47:$O$54,"&lt;&gt;Completo")&gt;0,"n.a.",SUMIFS($G$47:$G$54,$D$47:$D$54,"Sim",$O$47:$O$54,"Completo",$J$47:$J$54,"&lt;"&amp;EDATE(CC$108,1),$K$47:$K$54,"&gt;="&amp;CC$108)))</x:f>
        <x:v>n.a.</x:v>
      </x:c>
      <x:c r="CD118" s="74" t="str">
        <x:f>IF($D$102=0,"n.a.",IF(COUNTIFS($D$47:$D$54,"Sim",$O$47:$O$54,"&lt;&gt;Completo")&gt;0,"n.a.",SUMIFS($G$47:$G$54,$D$47:$D$54,"Sim",$O$47:$O$54,"Completo",$J$47:$J$54,"&lt;"&amp;EDATE(CD$108,1),$K$47:$K$54,"&gt;="&amp;CD$108)))</x:f>
        <x:v>n.a.</x:v>
      </x:c>
      <x:c r="CE118" s="74" t="str">
        <x:f>IF($D$102=0,"n.a.",IF(COUNTIFS($D$47:$D$54,"Sim",$O$47:$O$54,"&lt;&gt;Completo")&gt;0,"n.a.",SUMIFS($G$47:$G$54,$D$47:$D$54,"Sim",$O$47:$O$54,"Completo",$J$47:$J$54,"&lt;"&amp;EDATE(CE$108,1),$K$47:$K$54,"&gt;="&amp;CE$108)))</x:f>
        <x:v>n.a.</x:v>
      </x:c>
      <x:c r="CF118" s="74" t="str">
        <x:f>IF($D$102=0,"n.a.",IF(COUNTIFS($D$47:$D$54,"Sim",$O$47:$O$54,"&lt;&gt;Completo")&gt;0,"n.a.",SUMIFS($G$47:$G$54,$D$47:$D$54,"Sim",$O$47:$O$54,"Completo",$J$47:$J$54,"&lt;"&amp;EDATE(CF$108,1),$K$47:$K$54,"&gt;="&amp;CF$108)))</x:f>
        <x:v>n.a.</x:v>
      </x:c>
      <x:c r="CG118" s="74" t="str">
        <x:f>IF($D$102=0,"n.a.",IF(COUNTIFS($D$47:$D$54,"Sim",$O$47:$O$54,"&lt;&gt;Completo")&gt;0,"n.a.",SUMIFS($G$47:$G$54,$D$47:$D$54,"Sim",$O$47:$O$54,"Completo",$J$47:$J$54,"&lt;"&amp;EDATE(CG$108,1),$K$47:$K$54,"&gt;="&amp;CG$108)))</x:f>
        <x:v>n.a.</x:v>
      </x:c>
      <x:c r="CH118" s="74" t="str">
        <x:f>IF($D$102=0,"n.a.",IF(COUNTIFS($D$47:$D$54,"Sim",$O$47:$O$54,"&lt;&gt;Completo")&gt;0,"n.a.",SUMIFS($G$47:$G$54,$D$47:$D$54,"Sim",$O$47:$O$54,"Completo",$J$47:$J$54,"&lt;"&amp;EDATE(CH$108,1),$K$47:$K$54,"&gt;="&amp;CH$108)))</x:f>
        <x:v>n.a.</x:v>
      </x:c>
      <x:c r="CI118" s="74" t="str">
        <x:f>IF($D$102=0,"n.a.",IF(COUNTIFS($D$47:$D$54,"Sim",$O$47:$O$54,"&lt;&gt;Completo")&gt;0,"n.a.",SUMIFS($G$47:$G$54,$D$47:$D$54,"Sim",$O$47:$O$54,"Completo",$J$47:$J$54,"&lt;"&amp;EDATE(CI$108,1),$K$47:$K$54,"&gt;="&amp;CI$108)))</x:f>
        <x:v>n.a.</x:v>
      </x:c>
      <x:c r="CJ118" s="74" t="str">
        <x:f>IF($D$102=0,"n.a.",IF(COUNTIFS($D$47:$D$54,"Sim",$O$47:$O$54,"&lt;&gt;Completo")&gt;0,"n.a.",SUMIFS($G$47:$G$54,$D$47:$D$54,"Sim",$O$47:$O$54,"Completo",$J$47:$J$54,"&lt;"&amp;EDATE(CJ$108,1),$K$47:$K$54,"&gt;="&amp;CJ$108)))</x:f>
        <x:v>n.a.</x:v>
      </x:c>
    </x:row>
    <x:row r="119" ht="22" customHeight="1">
      <x:c r="A119" s="2"/>
      <x:c r="B119" s="2"/>
      <x:c r="C119" s="2"/>
      <x:c r="D119" s="72"/>
      <x:c r="E119" s="72"/>
      <x:c r="F119" s="72"/>
      <x:c r="G119" s="72"/>
      <x:c r="H119" s="72"/>
      <x:c r="I119" s="72"/>
      <x:c r="J119" s="72"/>
      <x:c r="K119" s="72"/>
      <x:c r="L119" s="72"/>
      <x:c r="M119" s="72"/>
      <x:c r="N119" s="72"/>
      <x:c r="O119" s="72"/>
      <x:c r="P119" s="72"/>
      <x:c r="Q119" s="72"/>
      <x:c r="R119" s="72"/>
      <x:c r="S119" s="72"/>
      <x:c r="T119" s="72"/>
      <x:c r="U119" s="72"/>
      <x:c r="V119" s="72"/>
      <x:c r="W119" s="72"/>
      <x:c r="X119" s="72"/>
      <x:c r="Y119" s="72"/>
      <x:c r="Z119" s="72"/>
      <x:c r="AA119" s="72"/>
      <x:c r="AB119" s="72"/>
      <x:c r="AC119" s="72"/>
      <x:c r="AD119" s="72"/>
      <x:c r="AE119" s="72"/>
      <x:c r="AF119" s="72"/>
      <x:c r="AG119" s="72"/>
      <x:c r="AH119" s="72"/>
      <x:c r="AI119" s="72"/>
      <x:c r="AJ119" s="72"/>
      <x:c r="AK119" s="72"/>
      <x:c r="AL119" s="72"/>
      <x:c r="AM119" s="72"/>
      <x:c r="AN119" s="72"/>
      <x:c r="AO119" s="72"/>
      <x:c r="AP119" s="72"/>
      <x:c r="AQ119" s="72"/>
      <x:c r="AR119" s="72"/>
      <x:c r="AS119" s="72"/>
      <x:c r="AT119" s="72"/>
      <x:c r="AU119" s="72"/>
      <x:c r="AV119" s="72"/>
      <x:c r="AW119" s="72"/>
      <x:c r="AX119" s="72"/>
      <x:c r="AY119" s="72"/>
      <x:c r="AZ119" s="72"/>
      <x:c r="BA119" s="72"/>
      <x:c r="BB119" s="72"/>
      <x:c r="BC119" s="72"/>
      <x:c r="BD119" s="72"/>
      <x:c r="BE119" s="72"/>
      <x:c r="BF119" s="72"/>
      <x:c r="BG119" s="72"/>
      <x:c r="BH119" s="72"/>
      <x:c r="BI119" s="72"/>
      <x:c r="BJ119" s="72"/>
      <x:c r="BK119" s="72"/>
      <x:c r="BL119" s="72"/>
      <x:c r="BM119" s="72"/>
      <x:c r="BN119" s="72"/>
      <x:c r="BO119" s="72"/>
      <x:c r="BP119" s="72"/>
      <x:c r="BQ119" s="72"/>
      <x:c r="BR119" s="72"/>
      <x:c r="BS119" s="72"/>
      <x:c r="BT119" s="72"/>
      <x:c r="BU119" s="72"/>
      <x:c r="BV119" s="72"/>
      <x:c r="BW119" s="72"/>
      <x:c r="BX119" s="72"/>
      <x:c r="BY119" s="72"/>
      <x:c r="BZ119" s="72"/>
      <x:c r="CA119" s="72"/>
      <x:c r="CB119" s="72"/>
      <x:c r="CC119" s="72"/>
      <x:c r="CD119" s="72"/>
      <x:c r="CE119" s="72"/>
      <x:c r="CF119" s="72"/>
      <x:c r="CG119" s="72"/>
      <x:c r="CH119" s="72"/>
      <x:c r="CI119" s="72"/>
      <x:c r="CJ119" s="72"/>
    </x:row>
    <x:row r="120" ht="22" customHeight="1">
      <x:c r="A120" s="2"/>
      <x:c r="B120" s="2"/>
      <x:c r="C120" s="2"/>
      <x:c r="D120" s="72"/>
      <x:c r="E120" s="72"/>
      <x:c r="F120" s="72"/>
      <x:c r="G120" s="72"/>
      <x:c r="H120" s="72"/>
      <x:c r="I120" s="72"/>
      <x:c r="J120" s="72"/>
      <x:c r="K120" s="72"/>
      <x:c r="L120" s="72"/>
      <x:c r="M120" s="72"/>
      <x:c r="N120" s="72"/>
      <x:c r="O120" s="72"/>
      <x:c r="P120" s="72"/>
      <x:c r="Q120" s="72"/>
      <x:c r="R120" s="72"/>
      <x:c r="S120" s="72"/>
      <x:c r="T120" s="72"/>
      <x:c r="U120" s="72"/>
      <x:c r="V120" s="72"/>
      <x:c r="W120" s="72"/>
      <x:c r="X120" s="72"/>
      <x:c r="Y120" s="72"/>
      <x:c r="Z120" s="72"/>
      <x:c r="AA120" s="72"/>
      <x:c r="AB120" s="72"/>
      <x:c r="AC120" s="72"/>
      <x:c r="AD120" s="72"/>
      <x:c r="AE120" s="72"/>
      <x:c r="AF120" s="72"/>
      <x:c r="AG120" s="72"/>
      <x:c r="AH120" s="72"/>
      <x:c r="AI120" s="72"/>
      <x:c r="AJ120" s="72"/>
      <x:c r="AK120" s="72"/>
      <x:c r="AL120" s="72"/>
      <x:c r="AM120" s="72"/>
      <x:c r="AN120" s="72"/>
      <x:c r="AO120" s="72"/>
      <x:c r="AP120" s="72"/>
      <x:c r="AQ120" s="72"/>
      <x:c r="AR120" s="72"/>
      <x:c r="AS120" s="72"/>
      <x:c r="AT120" s="72"/>
      <x:c r="AU120" s="72"/>
      <x:c r="AV120" s="72"/>
      <x:c r="AW120" s="72"/>
      <x:c r="AX120" s="72"/>
      <x:c r="AY120" s="72"/>
      <x:c r="AZ120" s="72"/>
      <x:c r="BA120" s="72"/>
      <x:c r="BB120" s="72"/>
      <x:c r="BC120" s="72"/>
      <x:c r="BD120" s="72"/>
      <x:c r="BE120" s="72"/>
      <x:c r="BF120" s="72"/>
      <x:c r="BG120" s="72"/>
      <x:c r="BH120" s="72"/>
      <x:c r="BI120" s="72"/>
      <x:c r="BJ120" s="72"/>
      <x:c r="BK120" s="72"/>
      <x:c r="BL120" s="72"/>
      <x:c r="BM120" s="72"/>
      <x:c r="BN120" s="72"/>
      <x:c r="BO120" s="72"/>
      <x:c r="BP120" s="72"/>
      <x:c r="BQ120" s="72"/>
      <x:c r="BR120" s="72"/>
      <x:c r="BS120" s="72"/>
      <x:c r="BT120" s="72"/>
      <x:c r="BU120" s="72"/>
      <x:c r="BV120" s="72"/>
      <x:c r="BW120" s="72"/>
      <x:c r="BX120" s="72"/>
      <x:c r="BY120" s="72"/>
      <x:c r="BZ120" s="72"/>
      <x:c r="CA120" s="72"/>
      <x:c r="CB120" s="72"/>
      <x:c r="CC120" s="72"/>
      <x:c r="CD120" s="72"/>
      <x:c r="CE120" s="72"/>
      <x:c r="CF120" s="72"/>
      <x:c r="CG120" s="72"/>
      <x:c r="CH120" s="72"/>
      <x:c r="CI120" s="72"/>
      <x:c r="CJ120" s="72"/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IF($D$102=0,"n.a.",IF(COUNTIFS($D$47:$D$54,"Sim",$O$47:$O$54,"&lt;&gt;Completo")&gt;0,"n.a.",SUMIFS($M$47:$M$54,$D$47:$D$54,"Sim",$O$47:$O$54,"Completo",$F$47:$F$54,"USD",$J$47:$J$54,"&lt;"&amp;EDATE(E$108,1),$K$47:$K$54,"&gt;="&amp;E$108)))</x:f>
        <x:v>n.a.</x:v>
      </x:c>
      <x:c r="F123" s="72" t="str">
        <x:f>IF($D$102=0,"n.a.",IF(COUNTIFS($D$47:$D$54,"Sim",$O$47:$O$54,"&lt;&gt;Completo")&gt;0,"n.a.",SUMIFS($M$47:$M$54,$D$47:$D$54,"Sim",$O$47:$O$54,"Completo",$F$47:$F$54,"USD",$J$47:$J$54,"&lt;"&amp;EDATE(F$108,1),$K$47:$K$54,"&gt;="&amp;F$108)))</x:f>
        <x:v>n.a.</x:v>
      </x:c>
      <x:c r="G123" s="72" t="str">
        <x:f>IF($D$102=0,"n.a.",IF(COUNTIFS($D$47:$D$54,"Sim",$O$47:$O$54,"&lt;&gt;Completo")&gt;0,"n.a.",SUMIFS($M$47:$M$54,$D$47:$D$54,"Sim",$O$47:$O$54,"Completo",$F$47:$F$54,"USD",$J$47:$J$54,"&lt;"&amp;EDATE(G$108,1),$K$47:$K$54,"&gt;="&amp;G$108)))</x:f>
        <x:v>n.a.</x:v>
      </x:c>
      <x:c r="H123" s="72" t="str">
        <x:f>IF($D$102=0,"n.a.",IF(COUNTIFS($D$47:$D$54,"Sim",$O$47:$O$54,"&lt;&gt;Completo")&gt;0,"n.a.",SUMIFS($M$47:$M$54,$D$47:$D$54,"Sim",$O$47:$O$54,"Completo",$F$47:$F$54,"USD",$J$47:$J$54,"&lt;"&amp;EDATE(H$108,1),$K$47:$K$54,"&gt;="&amp;H$108)))</x:f>
        <x:v>n.a.</x:v>
      </x:c>
      <x:c r="I123" s="72" t="str">
        <x:f>IF($D$102=0,"n.a.",IF(COUNTIFS($D$47:$D$54,"Sim",$O$47:$O$54,"&lt;&gt;Completo")&gt;0,"n.a.",SUMIFS($M$47:$M$54,$D$47:$D$54,"Sim",$O$47:$O$54,"Completo",$F$47:$F$54,"USD",$J$47:$J$54,"&lt;"&amp;EDATE(I$108,1),$K$47:$K$54,"&gt;="&amp;I$108)))</x:f>
        <x:v>n.a.</x:v>
      </x:c>
      <x:c r="J123" s="72" t="str">
        <x:f>IF($D$102=0,"n.a.",IF(COUNTIFS($D$47:$D$54,"Sim",$O$47:$O$54,"&lt;&gt;Completo")&gt;0,"n.a.",SUMIFS($M$47:$M$54,$D$47:$D$54,"Sim",$O$47:$O$54,"Completo",$F$47:$F$54,"USD",$J$47:$J$54,"&lt;"&amp;EDATE(J$108,1),$K$47:$K$54,"&gt;="&amp;J$108)))</x:f>
        <x:v>n.a.</x:v>
      </x:c>
      <x:c r="K123" s="72" t="str">
        <x:f>IF($D$102=0,"n.a.",IF(COUNTIFS($D$47:$D$54,"Sim",$O$47:$O$54,"&lt;&gt;Completo")&gt;0,"n.a.",SUMIFS($M$47:$M$54,$D$47:$D$54,"Sim",$O$47:$O$54,"Completo",$F$47:$F$54,"USD",$J$47:$J$54,"&lt;"&amp;EDATE(K$108,1),$K$47:$K$54,"&gt;="&amp;K$108)))</x:f>
        <x:v>n.a.</x:v>
      </x:c>
      <x:c r="L123" s="72" t="str">
        <x:f>IF($D$102=0,"n.a.",IF(COUNTIFS($D$47:$D$54,"Sim",$O$47:$O$54,"&lt;&gt;Completo")&gt;0,"n.a.",SUMIFS($M$47:$M$54,$D$47:$D$54,"Sim",$O$47:$O$54,"Completo",$F$47:$F$54,"USD",$J$47:$J$54,"&lt;"&amp;EDATE(L$108,1),$K$47:$K$54,"&gt;="&amp;L$108)))</x:f>
        <x:v>n.a.</x:v>
      </x:c>
      <x:c r="M123" s="72" t="str">
        <x:f>IF($D$102=0,"n.a.",IF(COUNTIFS($D$47:$D$54,"Sim",$O$47:$O$54,"&lt;&gt;Completo")&gt;0,"n.a.",SUMIFS($M$47:$M$54,$D$47:$D$54,"Sim",$O$47:$O$54,"Completo",$F$47:$F$54,"USD",$J$47:$J$54,"&lt;"&amp;EDATE(M$108,1),$K$47:$K$54,"&gt;="&amp;M$108)))</x:f>
        <x:v>n.a.</x:v>
      </x:c>
      <x:c r="N123" s="72" t="str">
        <x:f>IF($D$102=0,"n.a.",IF(COUNTIFS($D$47:$D$54,"Sim",$O$47:$O$54,"&lt;&gt;Completo")&gt;0,"n.a.",SUMIFS($M$47:$M$54,$D$47:$D$54,"Sim",$O$47:$O$54,"Completo",$F$47:$F$54,"USD",$J$47:$J$54,"&lt;"&amp;EDATE(N$108,1),$K$47:$K$54,"&gt;="&amp;N$108)))</x:f>
        <x:v>n.a.</x:v>
      </x:c>
      <x:c r="O123" s="72" t="str">
        <x:f>IF($D$102=0,"n.a.",IF(COUNTIFS($D$47:$D$54,"Sim",$O$47:$O$54,"&lt;&gt;Completo")&gt;0,"n.a.",SUMIFS($M$47:$M$54,$D$47:$D$54,"Sim",$O$47:$O$54,"Completo",$F$47:$F$54,"USD",$J$47:$J$54,"&lt;"&amp;EDATE(O$108,1),$K$47:$K$54,"&gt;="&amp;O$108)))</x:f>
        <x:v>n.a.</x:v>
      </x:c>
      <x:c r="P123" s="72" t="str">
        <x:f>IF($D$102=0,"n.a.",IF(COUNTIFS($D$47:$D$54,"Sim",$O$47:$O$54,"&lt;&gt;Completo")&gt;0,"n.a.",SUMIFS($M$47:$M$54,$D$47:$D$54,"Sim",$O$47:$O$54,"Completo",$F$47:$F$54,"USD",$J$47:$J$54,"&lt;"&amp;EDATE(P$108,1),$K$47:$K$54,"&gt;="&amp;P$108)))</x:f>
        <x:v>n.a.</x:v>
      </x:c>
      <x:c r="Q123" s="72" t="str">
        <x:f>IF($D$102=0,"n.a.",IF(COUNTIFS($D$47:$D$54,"Sim",$O$47:$O$54,"&lt;&gt;Completo")&gt;0,"n.a.",SUMIFS($M$47:$M$54,$D$47:$D$54,"Sim",$O$47:$O$54,"Completo",$F$47:$F$54,"USD",$J$47:$J$54,"&lt;"&amp;EDATE(Q$108,1),$K$47:$K$54,"&gt;="&amp;Q$108)))</x:f>
        <x:v>n.a.</x:v>
      </x:c>
      <x:c r="R123" s="72" t="str">
        <x:f>IF($D$102=0,"n.a.",IF(COUNTIFS($D$47:$D$54,"Sim",$O$47:$O$54,"&lt;&gt;Completo")&gt;0,"n.a.",SUMIFS($M$47:$M$54,$D$47:$D$54,"Sim",$O$47:$O$54,"Completo",$F$47:$F$54,"USD",$J$47:$J$54,"&lt;"&amp;EDATE(R$108,1),$K$47:$K$54,"&gt;="&amp;R$108)))</x:f>
        <x:v>n.a.</x:v>
      </x:c>
      <x:c r="S123" s="72" t="str">
        <x:f>IF($D$102=0,"n.a.",IF(COUNTIFS($D$47:$D$54,"Sim",$O$47:$O$54,"&lt;&gt;Completo")&gt;0,"n.a.",SUMIFS($M$47:$M$54,$D$47:$D$54,"Sim",$O$47:$O$54,"Completo",$F$47:$F$54,"USD",$J$47:$J$54,"&lt;"&amp;EDATE(S$108,1),$K$47:$K$54,"&gt;="&amp;S$108)))</x:f>
        <x:v>n.a.</x:v>
      </x:c>
      <x:c r="T123" s="72" t="str">
        <x:f>IF($D$102=0,"n.a.",IF(COUNTIFS($D$47:$D$54,"Sim",$O$47:$O$54,"&lt;&gt;Completo")&gt;0,"n.a.",SUMIFS($M$47:$M$54,$D$47:$D$54,"Sim",$O$47:$O$54,"Completo",$F$47:$F$54,"USD",$J$47:$J$54,"&lt;"&amp;EDATE(T$108,1),$K$47:$K$54,"&gt;="&amp;T$108)))</x:f>
        <x:v>n.a.</x:v>
      </x:c>
      <x:c r="U123" s="72" t="str">
        <x:f>IF($D$102=0,"n.a.",IF(COUNTIFS($D$47:$D$54,"Sim",$O$47:$O$54,"&lt;&gt;Completo")&gt;0,"n.a.",SUMIFS($M$47:$M$54,$D$47:$D$54,"Sim",$O$47:$O$54,"Completo",$F$47:$F$54,"USD",$J$47:$J$54,"&lt;"&amp;EDATE(U$108,1),$K$47:$K$54,"&gt;="&amp;U$108)))</x:f>
        <x:v>n.a.</x:v>
      </x:c>
      <x:c r="V123" s="72" t="str">
        <x:f>IF($D$102=0,"n.a.",IF(COUNTIFS($D$47:$D$54,"Sim",$O$47:$O$54,"&lt;&gt;Completo")&gt;0,"n.a.",SUMIFS($M$47:$M$54,$D$47:$D$54,"Sim",$O$47:$O$54,"Completo",$F$47:$F$54,"USD",$J$47:$J$54,"&lt;"&amp;EDATE(V$108,1),$K$47:$K$54,"&gt;="&amp;V$108)))</x:f>
        <x:v>n.a.</x:v>
      </x:c>
      <x:c r="W123" s="72" t="str">
        <x:f>IF($D$102=0,"n.a.",IF(COUNTIFS($D$47:$D$54,"Sim",$O$47:$O$54,"&lt;&gt;Completo")&gt;0,"n.a.",SUMIFS($M$47:$M$54,$D$47:$D$54,"Sim",$O$47:$O$54,"Completo",$F$47:$F$54,"USD",$J$47:$J$54,"&lt;"&amp;EDATE(W$108,1),$K$47:$K$54,"&gt;="&amp;W$108)))</x:f>
        <x:v>n.a.</x:v>
      </x:c>
      <x:c r="X123" s="72" t="str">
        <x:f>IF($D$102=0,"n.a.",IF(COUNTIFS($D$47:$D$54,"Sim",$O$47:$O$54,"&lt;&gt;Completo")&gt;0,"n.a.",SUMIFS($M$47:$M$54,$D$47:$D$54,"Sim",$O$47:$O$54,"Completo",$F$47:$F$54,"USD",$J$47:$J$54,"&lt;"&amp;EDATE(X$108,1),$K$47:$K$54,"&gt;="&amp;X$108)))</x:f>
        <x:v>n.a.</x:v>
      </x:c>
      <x:c r="Y123" s="72" t="str">
        <x:f>IF($D$102=0,"n.a.",IF(COUNTIFS($D$47:$D$54,"Sim",$O$47:$O$54,"&lt;&gt;Completo")&gt;0,"n.a.",SUMIFS($M$47:$M$54,$D$47:$D$54,"Sim",$O$47:$O$54,"Completo",$F$47:$F$54,"USD",$J$47:$J$54,"&lt;"&amp;EDATE(Y$108,1),$K$47:$K$54,"&gt;="&amp;Y$108)))</x:f>
        <x:v>n.a.</x:v>
      </x:c>
      <x:c r="Z123" s="72" t="str">
        <x:f>IF($D$102=0,"n.a.",IF(COUNTIFS($D$47:$D$54,"Sim",$O$47:$O$54,"&lt;&gt;Completo")&gt;0,"n.a.",SUMIFS($M$47:$M$54,$D$47:$D$54,"Sim",$O$47:$O$54,"Completo",$F$47:$F$54,"USD",$J$47:$J$54,"&lt;"&amp;EDATE(Z$108,1),$K$47:$K$54,"&gt;="&amp;Z$108)))</x:f>
        <x:v>n.a.</x:v>
      </x:c>
      <x:c r="AA123" s="72" t="str">
        <x:f>IF($D$102=0,"n.a.",IF(COUNTIFS($D$47:$D$54,"Sim",$O$47:$O$54,"&lt;&gt;Completo")&gt;0,"n.a.",SUMIFS($M$47:$M$54,$D$47:$D$54,"Sim",$O$47:$O$54,"Completo",$F$47:$F$54,"USD",$J$47:$J$54,"&lt;"&amp;EDATE(AA$108,1),$K$47:$K$54,"&gt;="&amp;AA$108)))</x:f>
        <x:v>n.a.</x:v>
      </x:c>
      <x:c r="AB123" s="72" t="str">
        <x:f>IF($D$102=0,"n.a.",IF(COUNTIFS($D$47:$D$54,"Sim",$O$47:$O$54,"&lt;&gt;Completo")&gt;0,"n.a.",SUMIFS($M$47:$M$54,$D$47:$D$54,"Sim",$O$47:$O$54,"Completo",$F$47:$F$54,"USD",$J$47:$J$54,"&lt;"&amp;EDATE(AB$108,1),$K$47:$K$54,"&gt;="&amp;AB$108)))</x:f>
        <x:v>n.a.</x:v>
      </x:c>
      <x:c r="AC123" s="72" t="str">
        <x:f>IF($D$102=0,"n.a.",IF(COUNTIFS($D$47:$D$54,"Sim",$O$47:$O$54,"&lt;&gt;Completo")&gt;0,"n.a.",SUMIFS($M$47:$M$54,$D$47:$D$54,"Sim",$O$47:$O$54,"Completo",$F$47:$F$54,"USD",$J$47:$J$54,"&lt;"&amp;EDATE(AC$108,1),$K$47:$K$54,"&gt;="&amp;AC$108)))</x:f>
        <x:v>n.a.</x:v>
      </x:c>
      <x:c r="AD123" s="72" t="str">
        <x:f>IF($D$102=0,"n.a.",IF(COUNTIFS($D$47:$D$54,"Sim",$O$47:$O$54,"&lt;&gt;Completo")&gt;0,"n.a.",SUMIFS($M$47:$M$54,$D$47:$D$54,"Sim",$O$47:$O$54,"Completo",$F$47:$F$54,"USD",$J$47:$J$54,"&lt;"&amp;EDATE(AD$108,1),$K$47:$K$54,"&gt;="&amp;AD$108)))</x:f>
        <x:v>n.a.</x:v>
      </x:c>
      <x:c r="AE123" s="72" t="str">
        <x:f>IF($D$102=0,"n.a.",IF(COUNTIFS($D$47:$D$54,"Sim",$O$47:$O$54,"&lt;&gt;Completo")&gt;0,"n.a.",SUMIFS($M$47:$M$54,$D$47:$D$54,"Sim",$O$47:$O$54,"Completo",$F$47:$F$54,"USD",$J$47:$J$54,"&lt;"&amp;EDATE(AE$108,1),$K$47:$K$54,"&gt;="&amp;AE$108)))</x:f>
        <x:v>n.a.</x:v>
      </x:c>
      <x:c r="AF123" s="72" t="str">
        <x:f>IF($D$102=0,"n.a.",IF(COUNTIFS($D$47:$D$54,"Sim",$O$47:$O$54,"&lt;&gt;Completo")&gt;0,"n.a.",SUMIFS($M$47:$M$54,$D$47:$D$54,"Sim",$O$47:$O$54,"Completo",$F$47:$F$54,"USD",$J$47:$J$54,"&lt;"&amp;EDATE(AF$108,1),$K$47:$K$54,"&gt;="&amp;AF$108)))</x:f>
        <x:v>n.a.</x:v>
      </x:c>
      <x:c r="AG123" s="72" t="str">
        <x:f>IF($D$102=0,"n.a.",IF(COUNTIFS($D$47:$D$54,"Sim",$O$47:$O$54,"&lt;&gt;Completo")&gt;0,"n.a.",SUMIFS($M$47:$M$54,$D$47:$D$54,"Sim",$O$47:$O$54,"Completo",$F$47:$F$54,"USD",$J$47:$J$54,"&lt;"&amp;EDATE(AG$108,1),$K$47:$K$54,"&gt;="&amp;AG$108)))</x:f>
        <x:v>n.a.</x:v>
      </x:c>
      <x:c r="AH123" s="72" t="str">
        <x:f>IF($D$102=0,"n.a.",IF(COUNTIFS($D$47:$D$54,"Sim",$O$47:$O$54,"&lt;&gt;Completo")&gt;0,"n.a.",SUMIFS($M$47:$M$54,$D$47:$D$54,"Sim",$O$47:$O$54,"Completo",$F$47:$F$54,"USD",$J$47:$J$54,"&lt;"&amp;EDATE(AH$108,1),$K$47:$K$54,"&gt;="&amp;AH$108)))</x:f>
        <x:v>n.a.</x:v>
      </x:c>
      <x:c r="AI123" s="72" t="str">
        <x:f>IF($D$102=0,"n.a.",IF(COUNTIFS($D$47:$D$54,"Sim",$O$47:$O$54,"&lt;&gt;Completo")&gt;0,"n.a.",SUMIFS($M$47:$M$54,$D$47:$D$54,"Sim",$O$47:$O$54,"Completo",$F$47:$F$54,"USD",$J$47:$J$54,"&lt;"&amp;EDATE(AI$108,1),$K$47:$K$54,"&gt;="&amp;AI$108)))</x:f>
        <x:v>n.a.</x:v>
      </x:c>
      <x:c r="AJ123" s="72" t="str">
        <x:f>IF($D$102=0,"n.a.",IF(COUNTIFS($D$47:$D$54,"Sim",$O$47:$O$54,"&lt;&gt;Completo")&gt;0,"n.a.",SUMIFS($M$47:$M$54,$D$47:$D$54,"Sim",$O$47:$O$54,"Completo",$F$47:$F$54,"USD",$J$47:$J$54,"&lt;"&amp;EDATE(AJ$108,1),$K$47:$K$54,"&gt;="&amp;AJ$108)))</x:f>
        <x:v>n.a.</x:v>
      </x:c>
      <x:c r="AK123" s="72" t="str">
        <x:f>IF($D$102=0,"n.a.",IF(COUNTIFS($D$47:$D$54,"Sim",$O$47:$O$54,"&lt;&gt;Completo")&gt;0,"n.a.",SUMIFS($M$47:$M$54,$D$47:$D$54,"Sim",$O$47:$O$54,"Completo",$F$47:$F$54,"USD",$J$47:$J$54,"&lt;"&amp;EDATE(AK$108,1),$K$47:$K$54,"&gt;="&amp;AK$108)))</x:f>
        <x:v>n.a.</x:v>
      </x:c>
      <x:c r="AL123" s="72" t="str">
        <x:f>IF($D$102=0,"n.a.",IF(COUNTIFS($D$47:$D$54,"Sim",$O$47:$O$54,"&lt;&gt;Completo")&gt;0,"n.a.",SUMIFS($M$47:$M$54,$D$47:$D$54,"Sim",$O$47:$O$54,"Completo",$F$47:$F$54,"USD",$J$47:$J$54,"&lt;"&amp;EDATE(AL$108,1),$K$47:$K$54,"&gt;="&amp;AL$108)))</x:f>
        <x:v>n.a.</x:v>
      </x:c>
      <x:c r="AM123" s="72" t="str">
        <x:f>IF($D$102=0,"n.a.",IF(COUNTIFS($D$47:$D$54,"Sim",$O$47:$O$54,"&lt;&gt;Completo")&gt;0,"n.a.",SUMIFS($M$47:$M$54,$D$47:$D$54,"Sim",$O$47:$O$54,"Completo",$F$47:$F$54,"USD",$J$47:$J$54,"&lt;"&amp;EDATE(AM$108,1),$K$47:$K$54,"&gt;="&amp;AM$108)))</x:f>
        <x:v>n.a.</x:v>
      </x:c>
      <x:c r="AN123" s="72" t="str">
        <x:f>IF($D$102=0,"n.a.",IF(COUNTIFS($D$47:$D$54,"Sim",$O$47:$O$54,"&lt;&gt;Completo")&gt;0,"n.a.",SUMIFS($M$47:$M$54,$D$47:$D$54,"Sim",$O$47:$O$54,"Completo",$F$47:$F$54,"USD",$J$47:$J$54,"&lt;"&amp;EDATE(AN$108,1),$K$47:$K$54,"&gt;="&amp;AN$108)))</x:f>
        <x:v>n.a.</x:v>
      </x:c>
      <x:c r="AO123" s="72" t="str">
        <x:f>IF($D$102=0,"n.a.",IF(COUNTIFS($D$47:$D$54,"Sim",$O$47:$O$54,"&lt;&gt;Completo")&gt;0,"n.a.",SUMIFS($M$47:$M$54,$D$47:$D$54,"Sim",$O$47:$O$54,"Completo",$F$47:$F$54,"USD",$J$47:$J$54,"&lt;"&amp;EDATE(AO$108,1),$K$47:$K$54,"&gt;="&amp;AO$108)))</x:f>
        <x:v>n.a.</x:v>
      </x:c>
      <x:c r="AP123" s="72" t="str">
        <x:f>IF($D$102=0,"n.a.",IF(COUNTIFS($D$47:$D$54,"Sim",$O$47:$O$54,"&lt;&gt;Completo")&gt;0,"n.a.",SUMIFS($M$47:$M$54,$D$47:$D$54,"Sim",$O$47:$O$54,"Completo",$F$47:$F$54,"USD",$J$47:$J$54,"&lt;"&amp;EDATE(AP$108,1),$K$47:$K$54,"&gt;="&amp;AP$108)))</x:f>
        <x:v>n.a.</x:v>
      </x:c>
      <x:c r="AQ123" s="72" t="str">
        <x:f>IF($D$102=0,"n.a.",IF(COUNTIFS($D$47:$D$54,"Sim",$O$47:$O$54,"&lt;&gt;Completo")&gt;0,"n.a.",SUMIFS($M$47:$M$54,$D$47:$D$54,"Sim",$O$47:$O$54,"Completo",$F$47:$F$54,"USD",$J$47:$J$54,"&lt;"&amp;EDATE(AQ$108,1),$K$47:$K$54,"&gt;="&amp;AQ$108)))</x:f>
        <x:v>n.a.</x:v>
      </x:c>
      <x:c r="AR123" s="72" t="str">
        <x:f>IF($D$102=0,"n.a.",IF(COUNTIFS($D$47:$D$54,"Sim",$O$47:$O$54,"&lt;&gt;Completo")&gt;0,"n.a.",SUMIFS($M$47:$M$54,$D$47:$D$54,"Sim",$O$47:$O$54,"Completo",$F$47:$F$54,"USD",$J$47:$J$54,"&lt;"&amp;EDATE(AR$108,1),$K$47:$K$54,"&gt;="&amp;AR$108)))</x:f>
        <x:v>n.a.</x:v>
      </x:c>
      <x:c r="AS123" s="72" t="str">
        <x:f>IF($D$102=0,"n.a.",IF(COUNTIFS($D$47:$D$54,"Sim",$O$47:$O$54,"&lt;&gt;Completo")&gt;0,"n.a.",SUMIFS($M$47:$M$54,$D$47:$D$54,"Sim",$O$47:$O$54,"Completo",$F$47:$F$54,"USD",$J$47:$J$54,"&lt;"&amp;EDATE(AS$108,1),$K$47:$K$54,"&gt;="&amp;AS$108)))</x:f>
        <x:v>n.a.</x:v>
      </x:c>
      <x:c r="AT123" s="72" t="str">
        <x:f>IF($D$102=0,"n.a.",IF(COUNTIFS($D$47:$D$54,"Sim",$O$47:$O$54,"&lt;&gt;Completo")&gt;0,"n.a.",SUMIFS($M$47:$M$54,$D$47:$D$54,"Sim",$O$47:$O$54,"Completo",$F$47:$F$54,"USD",$J$47:$J$54,"&lt;"&amp;EDATE(AT$108,1),$K$47:$K$54,"&gt;="&amp;AT$108)))</x:f>
        <x:v>n.a.</x:v>
      </x:c>
      <x:c r="AU123" s="72" t="str">
        <x:f>IF($D$102=0,"n.a.",IF(COUNTIFS($D$47:$D$54,"Sim",$O$47:$O$54,"&lt;&gt;Completo")&gt;0,"n.a.",SUMIFS($M$47:$M$54,$D$47:$D$54,"Sim",$O$47:$O$54,"Completo",$F$47:$F$54,"USD",$J$47:$J$54,"&lt;"&amp;EDATE(AU$108,1),$K$47:$K$54,"&gt;="&amp;AU$108)))</x:f>
        <x:v>n.a.</x:v>
      </x:c>
      <x:c r="AV123" s="72" t="str">
        <x:f>IF($D$102=0,"n.a.",IF(COUNTIFS($D$47:$D$54,"Sim",$O$47:$O$54,"&lt;&gt;Completo")&gt;0,"n.a.",SUMIFS($M$47:$M$54,$D$47:$D$54,"Sim",$O$47:$O$54,"Completo",$F$47:$F$54,"USD",$J$47:$J$54,"&lt;"&amp;EDATE(AV$108,1),$K$47:$K$54,"&gt;="&amp;AV$108)))</x:f>
        <x:v>n.a.</x:v>
      </x:c>
      <x:c r="AW123" s="72" t="str">
        <x:f>IF($D$102=0,"n.a.",IF(COUNTIFS($D$47:$D$54,"Sim",$O$47:$O$54,"&lt;&gt;Completo")&gt;0,"n.a.",SUMIFS($M$47:$M$54,$D$47:$D$54,"Sim",$O$47:$O$54,"Completo",$F$47:$F$54,"USD",$J$47:$J$54,"&lt;"&amp;EDATE(AW$108,1),$K$47:$K$54,"&gt;="&amp;AW$108)))</x:f>
        <x:v>n.a.</x:v>
      </x:c>
      <x:c r="AX123" s="72" t="str">
        <x:f>IF($D$102=0,"n.a.",IF(COUNTIFS($D$47:$D$54,"Sim",$O$47:$O$54,"&lt;&gt;Completo")&gt;0,"n.a.",SUMIFS($M$47:$M$54,$D$47:$D$54,"Sim",$O$47:$O$54,"Completo",$F$47:$F$54,"USD",$J$47:$J$54,"&lt;"&amp;EDATE(AX$108,1),$K$47:$K$54,"&gt;="&amp;AX$108)))</x:f>
        <x:v>n.a.</x:v>
      </x:c>
      <x:c r="AY123" s="72" t="str">
        <x:f>IF($D$102=0,"n.a.",IF(COUNTIFS($D$47:$D$54,"Sim",$O$47:$O$54,"&lt;&gt;Completo")&gt;0,"n.a.",SUMIFS($M$47:$M$54,$D$47:$D$54,"Sim",$O$47:$O$54,"Completo",$F$47:$F$54,"USD",$J$47:$J$54,"&lt;"&amp;EDATE(AY$108,1),$K$47:$K$54,"&gt;="&amp;AY$108)))</x:f>
        <x:v>n.a.</x:v>
      </x:c>
      <x:c r="AZ123" s="72" t="str">
        <x:f>IF($D$102=0,"n.a.",IF(COUNTIFS($D$47:$D$54,"Sim",$O$47:$O$54,"&lt;&gt;Completo")&gt;0,"n.a.",SUMIFS($M$47:$M$54,$D$47:$D$54,"Sim",$O$47:$O$54,"Completo",$F$47:$F$54,"USD",$J$47:$J$54,"&lt;"&amp;EDATE(AZ$108,1),$K$47:$K$54,"&gt;="&amp;AZ$108)))</x:f>
        <x:v>n.a.</x:v>
      </x:c>
      <x:c r="BA123" s="72" t="str">
        <x:f>IF($D$102=0,"n.a.",IF(COUNTIFS($D$47:$D$54,"Sim",$O$47:$O$54,"&lt;&gt;Completo")&gt;0,"n.a.",SUMIFS($M$47:$M$54,$D$47:$D$54,"Sim",$O$47:$O$54,"Completo",$F$47:$F$54,"USD",$J$47:$J$54,"&lt;"&amp;EDATE(BA$108,1),$K$47:$K$54,"&gt;="&amp;BA$108)))</x:f>
        <x:v>n.a.</x:v>
      </x:c>
      <x:c r="BB123" s="72" t="str">
        <x:f>IF($D$102=0,"n.a.",IF(COUNTIFS($D$47:$D$54,"Sim",$O$47:$O$54,"&lt;&gt;Completo")&gt;0,"n.a.",SUMIFS($M$47:$M$54,$D$47:$D$54,"Sim",$O$47:$O$54,"Completo",$F$47:$F$54,"USD",$J$47:$J$54,"&lt;"&amp;EDATE(BB$108,1),$K$47:$K$54,"&gt;="&amp;BB$108)))</x:f>
        <x:v>n.a.</x:v>
      </x:c>
      <x:c r="BC123" s="72" t="str">
        <x:f>IF($D$102=0,"n.a.",IF(COUNTIFS($D$47:$D$54,"Sim",$O$47:$O$54,"&lt;&gt;Completo")&gt;0,"n.a.",SUMIFS($M$47:$M$54,$D$47:$D$54,"Sim",$O$47:$O$54,"Completo",$F$47:$F$54,"USD",$J$47:$J$54,"&lt;"&amp;EDATE(BC$108,1),$K$47:$K$54,"&gt;="&amp;BC$108)))</x:f>
        <x:v>n.a.</x:v>
      </x:c>
      <x:c r="BD123" s="72" t="str">
        <x:f>IF($D$102=0,"n.a.",IF(COUNTIFS($D$47:$D$54,"Sim",$O$47:$O$54,"&lt;&gt;Completo")&gt;0,"n.a.",SUMIFS($M$47:$M$54,$D$47:$D$54,"Sim",$O$47:$O$54,"Completo",$F$47:$F$54,"USD",$J$47:$J$54,"&lt;"&amp;EDATE(BD$108,1),$K$47:$K$54,"&gt;="&amp;BD$108)))</x:f>
        <x:v>n.a.</x:v>
      </x:c>
      <x:c r="BE123" s="72" t="str">
        <x:f>IF($D$102=0,"n.a.",IF(COUNTIFS($D$47:$D$54,"Sim",$O$47:$O$54,"&lt;&gt;Completo")&gt;0,"n.a.",SUMIFS($M$47:$M$54,$D$47:$D$54,"Sim",$O$47:$O$54,"Completo",$F$47:$F$54,"USD",$J$47:$J$54,"&lt;"&amp;EDATE(BE$108,1),$K$47:$K$54,"&gt;="&amp;BE$108)))</x:f>
        <x:v>n.a.</x:v>
      </x:c>
      <x:c r="BF123" s="72" t="str">
        <x:f>IF($D$102=0,"n.a.",IF(COUNTIFS($D$47:$D$54,"Sim",$O$47:$O$54,"&lt;&gt;Completo")&gt;0,"n.a.",SUMIFS($M$47:$M$54,$D$47:$D$54,"Sim",$O$47:$O$54,"Completo",$F$47:$F$54,"USD",$J$47:$J$54,"&lt;"&amp;EDATE(BF$108,1),$K$47:$K$54,"&gt;="&amp;BF$108)))</x:f>
        <x:v>n.a.</x:v>
      </x:c>
      <x:c r="BG123" s="72" t="str">
        <x:f>IF($D$102=0,"n.a.",IF(COUNTIFS($D$47:$D$54,"Sim",$O$47:$O$54,"&lt;&gt;Completo")&gt;0,"n.a.",SUMIFS($M$47:$M$54,$D$47:$D$54,"Sim",$O$47:$O$54,"Completo",$F$47:$F$54,"USD",$J$47:$J$54,"&lt;"&amp;EDATE(BG$108,1),$K$47:$K$54,"&gt;="&amp;BG$108)))</x:f>
        <x:v>n.a.</x:v>
      </x:c>
      <x:c r="BH123" s="72" t="str">
        <x:f>IF($D$102=0,"n.a.",IF(COUNTIFS($D$47:$D$54,"Sim",$O$47:$O$54,"&lt;&gt;Completo")&gt;0,"n.a.",SUMIFS($M$47:$M$54,$D$47:$D$54,"Sim",$O$47:$O$54,"Completo",$F$47:$F$54,"USD",$J$47:$J$54,"&lt;"&amp;EDATE(BH$108,1),$K$47:$K$54,"&gt;="&amp;BH$108)))</x:f>
        <x:v>n.a.</x:v>
      </x:c>
      <x:c r="BI123" s="72" t="str">
        <x:f>IF($D$102=0,"n.a.",IF(COUNTIFS($D$47:$D$54,"Sim",$O$47:$O$54,"&lt;&gt;Completo")&gt;0,"n.a.",SUMIFS($M$47:$M$54,$D$47:$D$54,"Sim",$O$47:$O$54,"Completo",$F$47:$F$54,"USD",$J$47:$J$54,"&lt;"&amp;EDATE(BI$108,1),$K$47:$K$54,"&gt;="&amp;BI$108)))</x:f>
        <x:v>n.a.</x:v>
      </x:c>
      <x:c r="BJ123" s="72" t="str">
        <x:f>IF($D$102=0,"n.a.",IF(COUNTIFS($D$47:$D$54,"Sim",$O$47:$O$54,"&lt;&gt;Completo")&gt;0,"n.a.",SUMIFS($M$47:$M$54,$D$47:$D$54,"Sim",$O$47:$O$54,"Completo",$F$47:$F$54,"USD",$J$47:$J$54,"&lt;"&amp;EDATE(BJ$108,1),$K$47:$K$54,"&gt;="&amp;BJ$108)))</x:f>
        <x:v>n.a.</x:v>
      </x:c>
      <x:c r="BK123" s="72" t="str">
        <x:f>IF($D$102=0,"n.a.",IF(COUNTIFS($D$47:$D$54,"Sim",$O$47:$O$54,"&lt;&gt;Completo")&gt;0,"n.a.",SUMIFS($M$47:$M$54,$D$47:$D$54,"Sim",$O$47:$O$54,"Completo",$F$47:$F$54,"USD",$J$47:$J$54,"&lt;"&amp;EDATE(BK$108,1),$K$47:$K$54,"&gt;="&amp;BK$108)))</x:f>
        <x:v>n.a.</x:v>
      </x:c>
      <x:c r="BL123" s="72" t="str">
        <x:f>IF($D$102=0,"n.a.",IF(COUNTIFS($D$47:$D$54,"Sim",$O$47:$O$54,"&lt;&gt;Completo")&gt;0,"n.a.",SUMIFS($M$47:$M$54,$D$47:$D$54,"Sim",$O$47:$O$54,"Completo",$F$47:$F$54,"USD",$J$47:$J$54,"&lt;"&amp;EDATE(BL$108,1),$K$47:$K$54,"&gt;="&amp;BL$108)))</x:f>
        <x:v>n.a.</x:v>
      </x:c>
      <x:c r="BM123" s="72" t="str">
        <x:f>IF($D$102=0,"n.a.",IF(COUNTIFS($D$47:$D$54,"Sim",$O$47:$O$54,"&lt;&gt;Completo")&gt;0,"n.a.",SUMIFS($M$47:$M$54,$D$47:$D$54,"Sim",$O$47:$O$54,"Completo",$F$47:$F$54,"USD",$J$47:$J$54,"&lt;"&amp;EDATE(BM$108,1),$K$47:$K$54,"&gt;="&amp;BM$108)))</x:f>
        <x:v>n.a.</x:v>
      </x:c>
      <x:c r="BN123" s="72" t="str">
        <x:f>IF($D$102=0,"n.a.",IF(COUNTIFS($D$47:$D$54,"Sim",$O$47:$O$54,"&lt;&gt;Completo")&gt;0,"n.a.",SUMIFS($M$47:$M$54,$D$47:$D$54,"Sim",$O$47:$O$54,"Completo",$F$47:$F$54,"USD",$J$47:$J$54,"&lt;"&amp;EDATE(BN$108,1),$K$47:$K$54,"&gt;="&amp;BN$108)))</x:f>
        <x:v>n.a.</x:v>
      </x:c>
      <x:c r="BO123" s="72" t="str">
        <x:f>IF($D$102=0,"n.a.",IF(COUNTIFS($D$47:$D$54,"Sim",$O$47:$O$54,"&lt;&gt;Completo")&gt;0,"n.a.",SUMIFS($M$47:$M$54,$D$47:$D$54,"Sim",$O$47:$O$54,"Completo",$F$47:$F$54,"USD",$J$47:$J$54,"&lt;"&amp;EDATE(BO$108,1),$K$47:$K$54,"&gt;="&amp;BO$108)))</x:f>
        <x:v>n.a.</x:v>
      </x:c>
      <x:c r="BP123" s="72" t="str">
        <x:f>IF($D$102=0,"n.a.",IF(COUNTIFS($D$47:$D$54,"Sim",$O$47:$O$54,"&lt;&gt;Completo")&gt;0,"n.a.",SUMIFS($M$47:$M$54,$D$47:$D$54,"Sim",$O$47:$O$54,"Completo",$F$47:$F$54,"USD",$J$47:$J$54,"&lt;"&amp;EDATE(BP$108,1),$K$47:$K$54,"&gt;="&amp;BP$108)))</x:f>
        <x:v>n.a.</x:v>
      </x:c>
      <x:c r="BQ123" s="72" t="str">
        <x:f>IF($D$102=0,"n.a.",IF(COUNTIFS($D$47:$D$54,"Sim",$O$47:$O$54,"&lt;&gt;Completo")&gt;0,"n.a.",SUMIFS($M$47:$M$54,$D$47:$D$54,"Sim",$O$47:$O$54,"Completo",$F$47:$F$54,"USD",$J$47:$J$54,"&lt;"&amp;EDATE(BQ$108,1),$K$47:$K$54,"&gt;="&amp;BQ$108)))</x:f>
        <x:v>n.a.</x:v>
      </x:c>
      <x:c r="BR123" s="72" t="str">
        <x:f>IF($D$102=0,"n.a.",IF(COUNTIFS($D$47:$D$54,"Sim",$O$47:$O$54,"&lt;&gt;Completo")&gt;0,"n.a.",SUMIFS($M$47:$M$54,$D$47:$D$54,"Sim",$O$47:$O$54,"Completo",$F$47:$F$54,"USD",$J$47:$J$54,"&lt;"&amp;EDATE(BR$108,1),$K$47:$K$54,"&gt;="&amp;BR$108)))</x:f>
        <x:v>n.a.</x:v>
      </x:c>
      <x:c r="BS123" s="72" t="str">
        <x:f>IF($D$102=0,"n.a.",IF(COUNTIFS($D$47:$D$54,"Sim",$O$47:$O$54,"&lt;&gt;Completo")&gt;0,"n.a.",SUMIFS($M$47:$M$54,$D$47:$D$54,"Sim",$O$47:$O$54,"Completo",$F$47:$F$54,"USD",$J$47:$J$54,"&lt;"&amp;EDATE(BS$108,1),$K$47:$K$54,"&gt;="&amp;BS$108)))</x:f>
        <x:v>n.a.</x:v>
      </x:c>
      <x:c r="BT123" s="72" t="str">
        <x:f>IF($D$102=0,"n.a.",IF(COUNTIFS($D$47:$D$54,"Sim",$O$47:$O$54,"&lt;&gt;Completo")&gt;0,"n.a.",SUMIFS($M$47:$M$54,$D$47:$D$54,"Sim",$O$47:$O$54,"Completo",$F$47:$F$54,"USD",$J$47:$J$54,"&lt;"&amp;EDATE(BT$108,1),$K$47:$K$54,"&gt;="&amp;BT$108)))</x:f>
        <x:v>n.a.</x:v>
      </x:c>
      <x:c r="BU123" s="72" t="str">
        <x:f>IF($D$102=0,"n.a.",IF(COUNTIFS($D$47:$D$54,"Sim",$O$47:$O$54,"&lt;&gt;Completo")&gt;0,"n.a.",SUMIFS($M$47:$M$54,$D$47:$D$54,"Sim",$O$47:$O$54,"Completo",$F$47:$F$54,"USD",$J$47:$J$54,"&lt;"&amp;EDATE(BU$108,1),$K$47:$K$54,"&gt;="&amp;BU$108)))</x:f>
        <x:v>n.a.</x:v>
      </x:c>
      <x:c r="BV123" s="72" t="str">
        <x:f>IF($D$102=0,"n.a.",IF(COUNTIFS($D$47:$D$54,"Sim",$O$47:$O$54,"&lt;&gt;Completo")&gt;0,"n.a.",SUMIFS($M$47:$M$54,$D$47:$D$54,"Sim",$O$47:$O$54,"Completo",$F$47:$F$54,"USD",$J$47:$J$54,"&lt;"&amp;EDATE(BV$108,1),$K$47:$K$54,"&gt;="&amp;BV$108)))</x:f>
        <x:v>n.a.</x:v>
      </x:c>
      <x:c r="BW123" s="72" t="str">
        <x:f>IF($D$102=0,"n.a.",IF(COUNTIFS($D$47:$D$54,"Sim",$O$47:$O$54,"&lt;&gt;Completo")&gt;0,"n.a.",SUMIFS($M$47:$M$54,$D$47:$D$54,"Sim",$O$47:$O$54,"Completo",$F$47:$F$54,"USD",$J$47:$J$54,"&lt;"&amp;EDATE(BW$108,1),$K$47:$K$54,"&gt;="&amp;BW$108)))</x:f>
        <x:v>n.a.</x:v>
      </x:c>
      <x:c r="BX123" s="72" t="str">
        <x:f>IF($D$102=0,"n.a.",IF(COUNTIFS($D$47:$D$54,"Sim",$O$47:$O$54,"&lt;&gt;Completo")&gt;0,"n.a.",SUMIFS($M$47:$M$54,$D$47:$D$54,"Sim",$O$47:$O$54,"Completo",$F$47:$F$54,"USD",$J$47:$J$54,"&lt;"&amp;EDATE(BX$108,1),$K$47:$K$54,"&gt;="&amp;BX$108)))</x:f>
        <x:v>n.a.</x:v>
      </x:c>
      <x:c r="BY123" s="72" t="str">
        <x:f>IF($D$102=0,"n.a.",IF(COUNTIFS($D$47:$D$54,"Sim",$O$47:$O$54,"&lt;&gt;Completo")&gt;0,"n.a.",SUMIFS($M$47:$M$54,$D$47:$D$54,"Sim",$O$47:$O$54,"Completo",$F$47:$F$54,"USD",$J$47:$J$54,"&lt;"&amp;EDATE(BY$108,1),$K$47:$K$54,"&gt;="&amp;BY$108)))</x:f>
        <x:v>n.a.</x:v>
      </x:c>
      <x:c r="BZ123" s="72" t="str">
        <x:f>IF($D$102=0,"n.a.",IF(COUNTIFS($D$47:$D$54,"Sim",$O$47:$O$54,"&lt;&gt;Completo")&gt;0,"n.a.",SUMIFS($M$47:$M$54,$D$47:$D$54,"Sim",$O$47:$O$54,"Completo",$F$47:$F$54,"USD",$J$47:$J$54,"&lt;"&amp;EDATE(BZ$108,1),$K$47:$K$54,"&gt;="&amp;BZ$108)))</x:f>
        <x:v>n.a.</x:v>
      </x:c>
      <x:c r="CA123" s="72" t="str">
        <x:f>IF($D$102=0,"n.a.",IF(COUNTIFS($D$47:$D$54,"Sim",$O$47:$O$54,"&lt;&gt;Completo")&gt;0,"n.a.",SUMIFS($M$47:$M$54,$D$47:$D$54,"Sim",$O$47:$O$54,"Completo",$F$47:$F$54,"USD",$J$47:$J$54,"&lt;"&amp;EDATE(CA$108,1),$K$47:$K$54,"&gt;="&amp;CA$108)))</x:f>
        <x:v>n.a.</x:v>
      </x:c>
      <x:c r="CB123" s="72" t="str">
        <x:f>IF($D$102=0,"n.a.",IF(COUNTIFS($D$47:$D$54,"Sim",$O$47:$O$54,"&lt;&gt;Completo")&gt;0,"n.a.",SUMIFS($M$47:$M$54,$D$47:$D$54,"Sim",$O$47:$O$54,"Completo",$F$47:$F$54,"USD",$J$47:$J$54,"&lt;"&amp;EDATE(CB$108,1),$K$47:$K$54,"&gt;="&amp;CB$108)))</x:f>
        <x:v>n.a.</x:v>
      </x:c>
      <x:c r="CC123" s="72" t="str">
        <x:f>IF($D$102=0,"n.a.",IF(COUNTIFS($D$47:$D$54,"Sim",$O$47:$O$54,"&lt;&gt;Completo")&gt;0,"n.a.",SUMIFS($M$47:$M$54,$D$47:$D$54,"Sim",$O$47:$O$54,"Completo",$F$47:$F$54,"USD",$J$47:$J$54,"&lt;"&amp;EDATE(CC$108,1),$K$47:$K$54,"&gt;="&amp;CC$108)))</x:f>
        <x:v>n.a.</x:v>
      </x:c>
      <x:c r="CD123" s="72" t="str">
        <x:f>IF($D$102=0,"n.a.",IF(COUNTIFS($D$47:$D$54,"Sim",$O$47:$O$54,"&lt;&gt;Completo")&gt;0,"n.a.",SUMIFS($M$47:$M$54,$D$47:$D$54,"Sim",$O$47:$O$54,"Completo",$F$47:$F$54,"USD",$J$47:$J$54,"&lt;"&amp;EDATE(CD$108,1),$K$47:$K$54,"&gt;="&amp;CD$108)))</x:f>
        <x:v>n.a.</x:v>
      </x:c>
      <x:c r="CE123" s="72" t="str">
        <x:f>IF($D$102=0,"n.a.",IF(COUNTIFS($D$47:$D$54,"Sim",$O$47:$O$54,"&lt;&gt;Completo")&gt;0,"n.a.",SUMIFS($M$47:$M$54,$D$47:$D$54,"Sim",$O$47:$O$54,"Completo",$F$47:$F$54,"USD",$J$47:$J$54,"&lt;"&amp;EDATE(CE$108,1),$K$47:$K$54,"&gt;="&amp;CE$108)))</x:f>
        <x:v>n.a.</x:v>
      </x:c>
      <x:c r="CF123" s="72" t="str">
        <x:f>IF($D$102=0,"n.a.",IF(COUNTIFS($D$47:$D$54,"Sim",$O$47:$O$54,"&lt;&gt;Completo")&gt;0,"n.a.",SUMIFS($M$47:$M$54,$D$47:$D$54,"Sim",$O$47:$O$54,"Completo",$F$47:$F$54,"USD",$J$47:$J$54,"&lt;"&amp;EDATE(CF$108,1),$K$47:$K$54,"&gt;="&amp;CF$108)))</x:f>
        <x:v>n.a.</x:v>
      </x:c>
      <x:c r="CG123" s="72" t="str">
        <x:f>IF($D$102=0,"n.a.",IF(COUNTIFS($D$47:$D$54,"Sim",$O$47:$O$54,"&lt;&gt;Completo")&gt;0,"n.a.",SUMIFS($M$47:$M$54,$D$47:$D$54,"Sim",$O$47:$O$54,"Completo",$F$47:$F$54,"USD",$J$47:$J$54,"&lt;"&amp;EDATE(CG$108,1),$K$47:$K$54,"&gt;="&amp;CG$108)))</x:f>
        <x:v>n.a.</x:v>
      </x:c>
      <x:c r="CH123" s="72" t="str">
        <x:f>IF($D$102=0,"n.a.",IF(COUNTIFS($D$47:$D$54,"Sim",$O$47:$O$54,"&lt;&gt;Completo")&gt;0,"n.a.",SUMIFS($M$47:$M$54,$D$47:$D$54,"Sim",$O$47:$O$54,"Completo",$F$47:$F$54,"USD",$J$47:$J$54,"&lt;"&amp;EDATE(CH$108,1),$K$47:$K$54,"&gt;="&amp;CH$108)))</x:f>
        <x:v>n.a.</x:v>
      </x:c>
      <x:c r="CI123" s="72" t="str">
        <x:f>IF($D$102=0,"n.a.",IF(COUNTIFS($D$47:$D$54,"Sim",$O$47:$O$54,"&lt;&gt;Completo")&gt;0,"n.a.",SUMIFS($M$47:$M$54,$D$47:$D$54,"Sim",$O$47:$O$54,"Completo",$F$47:$F$54,"USD",$J$47:$J$54,"&lt;"&amp;EDATE(CI$108,1),$K$47:$K$54,"&gt;="&amp;CI$108)))</x:f>
        <x:v>n.a.</x:v>
      </x:c>
      <x:c r="CJ123" s="72" t="str">
        <x:f>IF($D$102=0,"n.a.",IF(COUNTIFS($D$47:$D$54,"Sim",$O$47:$O$54,"&lt;&gt;Completo")&gt;0,"n.a.",SUMIFS($M$47:$M$54,$D$47:$D$54,"Sim",$O$47:$O$54,"Completo",$F$47:$F$54,"USD",$J$47:$J$54,"&lt;"&amp;EDATE(CJ$108,1),$K$47:$K$54,"&gt;="&amp;CJ$108)))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IF($D$102=0,"n.a.",IF(COUNTIFS($D$47:$D$54,"Sim",$O$47:$O$54,"&lt;&gt;Completo")&gt;0,"n.a.",SUMIFS($M$47:$M$54,$D$47:$D$54,"Sim",$O$47:$O$54,"Completo",$F$47:$F$54,"BRL",$J$47:$J$54,"&lt;"&amp;EDATE(E$108,1),$K$47:$K$54,"&gt;="&amp;E$108)))</x:f>
        <x:v>n.a.</x:v>
      </x:c>
      <x:c r="F124" s="80" t="str">
        <x:f>IF($D$102=0,"n.a.",IF(COUNTIFS($D$47:$D$54,"Sim",$O$47:$O$54,"&lt;&gt;Completo")&gt;0,"n.a.",SUMIFS($M$47:$M$54,$D$47:$D$54,"Sim",$O$47:$O$54,"Completo",$F$47:$F$54,"BRL",$J$47:$J$54,"&lt;"&amp;EDATE(F$108,1),$K$47:$K$54,"&gt;="&amp;F$108)))</x:f>
        <x:v>n.a.</x:v>
      </x:c>
      <x:c r="G124" s="80" t="str">
        <x:f>IF($D$102=0,"n.a.",IF(COUNTIFS($D$47:$D$54,"Sim",$O$47:$O$54,"&lt;&gt;Completo")&gt;0,"n.a.",SUMIFS($M$47:$M$54,$D$47:$D$54,"Sim",$O$47:$O$54,"Completo",$F$47:$F$54,"BRL",$J$47:$J$54,"&lt;"&amp;EDATE(G$108,1),$K$47:$K$54,"&gt;="&amp;G$108)))</x:f>
        <x:v>n.a.</x:v>
      </x:c>
      <x:c r="H124" s="80" t="str">
        <x:f>IF($D$102=0,"n.a.",IF(COUNTIFS($D$47:$D$54,"Sim",$O$47:$O$54,"&lt;&gt;Completo")&gt;0,"n.a.",SUMIFS($M$47:$M$54,$D$47:$D$54,"Sim",$O$47:$O$54,"Completo",$F$47:$F$54,"BRL",$J$47:$J$54,"&lt;"&amp;EDATE(H$108,1),$K$47:$K$54,"&gt;="&amp;H$108)))</x:f>
        <x:v>n.a.</x:v>
      </x:c>
      <x:c r="I124" s="80" t="str">
        <x:f>IF($D$102=0,"n.a.",IF(COUNTIFS($D$47:$D$54,"Sim",$O$47:$O$54,"&lt;&gt;Completo")&gt;0,"n.a.",SUMIFS($M$47:$M$54,$D$47:$D$54,"Sim",$O$47:$O$54,"Completo",$F$47:$F$54,"BRL",$J$47:$J$54,"&lt;"&amp;EDATE(I$108,1),$K$47:$K$54,"&gt;="&amp;I$108)))</x:f>
        <x:v>n.a.</x:v>
      </x:c>
      <x:c r="J124" s="80" t="str">
        <x:f>IF($D$102=0,"n.a.",IF(COUNTIFS($D$47:$D$54,"Sim",$O$47:$O$54,"&lt;&gt;Completo")&gt;0,"n.a.",SUMIFS($M$47:$M$54,$D$47:$D$54,"Sim",$O$47:$O$54,"Completo",$F$47:$F$54,"BRL",$J$47:$J$54,"&lt;"&amp;EDATE(J$108,1),$K$47:$K$54,"&gt;="&amp;J$108)))</x:f>
        <x:v>n.a.</x:v>
      </x:c>
      <x:c r="K124" s="80" t="str">
        <x:f>IF($D$102=0,"n.a.",IF(COUNTIFS($D$47:$D$54,"Sim",$O$47:$O$54,"&lt;&gt;Completo")&gt;0,"n.a.",SUMIFS($M$47:$M$54,$D$47:$D$54,"Sim",$O$47:$O$54,"Completo",$F$47:$F$54,"BRL",$J$47:$J$54,"&lt;"&amp;EDATE(K$108,1),$K$47:$K$54,"&gt;="&amp;K$108)))</x:f>
        <x:v>n.a.</x:v>
      </x:c>
      <x:c r="L124" s="80" t="str">
        <x:f>IF($D$102=0,"n.a.",IF(COUNTIFS($D$47:$D$54,"Sim",$O$47:$O$54,"&lt;&gt;Completo")&gt;0,"n.a.",SUMIFS($M$47:$M$54,$D$47:$D$54,"Sim",$O$47:$O$54,"Completo",$F$47:$F$54,"BRL",$J$47:$J$54,"&lt;"&amp;EDATE(L$108,1),$K$47:$K$54,"&gt;="&amp;L$108)))</x:f>
        <x:v>n.a.</x:v>
      </x:c>
      <x:c r="M124" s="80" t="str">
        <x:f>IF($D$102=0,"n.a.",IF(COUNTIFS($D$47:$D$54,"Sim",$O$47:$O$54,"&lt;&gt;Completo")&gt;0,"n.a.",SUMIFS($M$47:$M$54,$D$47:$D$54,"Sim",$O$47:$O$54,"Completo",$F$47:$F$54,"BRL",$J$47:$J$54,"&lt;"&amp;EDATE(M$108,1),$K$47:$K$54,"&gt;="&amp;M$108)))</x:f>
        <x:v>n.a.</x:v>
      </x:c>
      <x:c r="N124" s="80" t="str">
        <x:f>IF($D$102=0,"n.a.",IF(COUNTIFS($D$47:$D$54,"Sim",$O$47:$O$54,"&lt;&gt;Completo")&gt;0,"n.a.",SUMIFS($M$47:$M$54,$D$47:$D$54,"Sim",$O$47:$O$54,"Completo",$F$47:$F$54,"BRL",$J$47:$J$54,"&lt;"&amp;EDATE(N$108,1),$K$47:$K$54,"&gt;="&amp;N$108)))</x:f>
        <x:v>n.a.</x:v>
      </x:c>
      <x:c r="O124" s="80" t="str">
        <x:f>IF($D$102=0,"n.a.",IF(COUNTIFS($D$47:$D$54,"Sim",$O$47:$O$54,"&lt;&gt;Completo")&gt;0,"n.a.",SUMIFS($M$47:$M$54,$D$47:$D$54,"Sim",$O$47:$O$54,"Completo",$F$47:$F$54,"BRL",$J$47:$J$54,"&lt;"&amp;EDATE(O$108,1),$K$47:$K$54,"&gt;="&amp;O$108)))</x:f>
        <x:v>n.a.</x:v>
      </x:c>
      <x:c r="P124" s="80" t="str">
        <x:f>IF($D$102=0,"n.a.",IF(COUNTIFS($D$47:$D$54,"Sim",$O$47:$O$54,"&lt;&gt;Completo")&gt;0,"n.a.",SUMIFS($M$47:$M$54,$D$47:$D$54,"Sim",$O$47:$O$54,"Completo",$F$47:$F$54,"BRL",$J$47:$J$54,"&lt;"&amp;EDATE(P$108,1),$K$47:$K$54,"&gt;="&amp;P$108)))</x:f>
        <x:v>n.a.</x:v>
      </x:c>
      <x:c r="Q124" s="80" t="str">
        <x:f>IF($D$102=0,"n.a.",IF(COUNTIFS($D$47:$D$54,"Sim",$O$47:$O$54,"&lt;&gt;Completo")&gt;0,"n.a.",SUMIFS($M$47:$M$54,$D$47:$D$54,"Sim",$O$47:$O$54,"Completo",$F$47:$F$54,"BRL",$J$47:$J$54,"&lt;"&amp;EDATE(Q$108,1),$K$47:$K$54,"&gt;="&amp;Q$108)))</x:f>
        <x:v>n.a.</x:v>
      </x:c>
      <x:c r="R124" s="80" t="str">
        <x:f>IF($D$102=0,"n.a.",IF(COUNTIFS($D$47:$D$54,"Sim",$O$47:$O$54,"&lt;&gt;Completo")&gt;0,"n.a.",SUMIFS($M$47:$M$54,$D$47:$D$54,"Sim",$O$47:$O$54,"Completo",$F$47:$F$54,"BRL",$J$47:$J$54,"&lt;"&amp;EDATE(R$108,1),$K$47:$K$54,"&gt;="&amp;R$108)))</x:f>
        <x:v>n.a.</x:v>
      </x:c>
      <x:c r="S124" s="80" t="str">
        <x:f>IF($D$102=0,"n.a.",IF(COUNTIFS($D$47:$D$54,"Sim",$O$47:$O$54,"&lt;&gt;Completo")&gt;0,"n.a.",SUMIFS($M$47:$M$54,$D$47:$D$54,"Sim",$O$47:$O$54,"Completo",$F$47:$F$54,"BRL",$J$47:$J$54,"&lt;"&amp;EDATE(S$108,1),$K$47:$K$54,"&gt;="&amp;S$108)))</x:f>
        <x:v>n.a.</x:v>
      </x:c>
      <x:c r="T124" s="80" t="str">
        <x:f>IF($D$102=0,"n.a.",IF(COUNTIFS($D$47:$D$54,"Sim",$O$47:$O$54,"&lt;&gt;Completo")&gt;0,"n.a.",SUMIFS($M$47:$M$54,$D$47:$D$54,"Sim",$O$47:$O$54,"Completo",$F$47:$F$54,"BRL",$J$47:$J$54,"&lt;"&amp;EDATE(T$108,1),$K$47:$K$54,"&gt;="&amp;T$108)))</x:f>
        <x:v>n.a.</x:v>
      </x:c>
      <x:c r="U124" s="80" t="str">
        <x:f>IF($D$102=0,"n.a.",IF(COUNTIFS($D$47:$D$54,"Sim",$O$47:$O$54,"&lt;&gt;Completo")&gt;0,"n.a.",SUMIFS($M$47:$M$54,$D$47:$D$54,"Sim",$O$47:$O$54,"Completo",$F$47:$F$54,"BRL",$J$47:$J$54,"&lt;"&amp;EDATE(U$108,1),$K$47:$K$54,"&gt;="&amp;U$108)))</x:f>
        <x:v>n.a.</x:v>
      </x:c>
      <x:c r="V124" s="80" t="str">
        <x:f>IF($D$102=0,"n.a.",IF(COUNTIFS($D$47:$D$54,"Sim",$O$47:$O$54,"&lt;&gt;Completo")&gt;0,"n.a.",SUMIFS($M$47:$M$54,$D$47:$D$54,"Sim",$O$47:$O$54,"Completo",$F$47:$F$54,"BRL",$J$47:$J$54,"&lt;"&amp;EDATE(V$108,1),$K$47:$K$54,"&gt;="&amp;V$108)))</x:f>
        <x:v>n.a.</x:v>
      </x:c>
      <x:c r="W124" s="80" t="str">
        <x:f>IF($D$102=0,"n.a.",IF(COUNTIFS($D$47:$D$54,"Sim",$O$47:$O$54,"&lt;&gt;Completo")&gt;0,"n.a.",SUMIFS($M$47:$M$54,$D$47:$D$54,"Sim",$O$47:$O$54,"Completo",$F$47:$F$54,"BRL",$J$47:$J$54,"&lt;"&amp;EDATE(W$108,1),$K$47:$K$54,"&gt;="&amp;W$108)))</x:f>
        <x:v>n.a.</x:v>
      </x:c>
      <x:c r="X124" s="80" t="str">
        <x:f>IF($D$102=0,"n.a.",IF(COUNTIFS($D$47:$D$54,"Sim",$O$47:$O$54,"&lt;&gt;Completo")&gt;0,"n.a.",SUMIFS($M$47:$M$54,$D$47:$D$54,"Sim",$O$47:$O$54,"Completo",$F$47:$F$54,"BRL",$J$47:$J$54,"&lt;"&amp;EDATE(X$108,1),$K$47:$K$54,"&gt;="&amp;X$108)))</x:f>
        <x:v>n.a.</x:v>
      </x:c>
      <x:c r="Y124" s="80" t="str">
        <x:f>IF($D$102=0,"n.a.",IF(COUNTIFS($D$47:$D$54,"Sim",$O$47:$O$54,"&lt;&gt;Completo")&gt;0,"n.a.",SUMIFS($M$47:$M$54,$D$47:$D$54,"Sim",$O$47:$O$54,"Completo",$F$47:$F$54,"BRL",$J$47:$J$54,"&lt;"&amp;EDATE(Y$108,1),$K$47:$K$54,"&gt;="&amp;Y$108)))</x:f>
        <x:v>n.a.</x:v>
      </x:c>
      <x:c r="Z124" s="80" t="str">
        <x:f>IF($D$102=0,"n.a.",IF(COUNTIFS($D$47:$D$54,"Sim",$O$47:$O$54,"&lt;&gt;Completo")&gt;0,"n.a.",SUMIFS($M$47:$M$54,$D$47:$D$54,"Sim",$O$47:$O$54,"Completo",$F$47:$F$54,"BRL",$J$47:$J$54,"&lt;"&amp;EDATE(Z$108,1),$K$47:$K$54,"&gt;="&amp;Z$108)))</x:f>
        <x:v>n.a.</x:v>
      </x:c>
      <x:c r="AA124" s="80" t="str">
        <x:f>IF($D$102=0,"n.a.",IF(COUNTIFS($D$47:$D$54,"Sim",$O$47:$O$54,"&lt;&gt;Completo")&gt;0,"n.a.",SUMIFS($M$47:$M$54,$D$47:$D$54,"Sim",$O$47:$O$54,"Completo",$F$47:$F$54,"BRL",$J$47:$J$54,"&lt;"&amp;EDATE(AA$108,1),$K$47:$K$54,"&gt;="&amp;AA$108)))</x:f>
        <x:v>n.a.</x:v>
      </x:c>
      <x:c r="AB124" s="80" t="str">
        <x:f>IF($D$102=0,"n.a.",IF(COUNTIFS($D$47:$D$54,"Sim",$O$47:$O$54,"&lt;&gt;Completo")&gt;0,"n.a.",SUMIFS($M$47:$M$54,$D$47:$D$54,"Sim",$O$47:$O$54,"Completo",$F$47:$F$54,"BRL",$J$47:$J$54,"&lt;"&amp;EDATE(AB$108,1),$K$47:$K$54,"&gt;="&amp;AB$108)))</x:f>
        <x:v>n.a.</x:v>
      </x:c>
      <x:c r="AC124" s="80" t="str">
        <x:f>IF($D$102=0,"n.a.",IF(COUNTIFS($D$47:$D$54,"Sim",$O$47:$O$54,"&lt;&gt;Completo")&gt;0,"n.a.",SUMIFS($M$47:$M$54,$D$47:$D$54,"Sim",$O$47:$O$54,"Completo",$F$47:$F$54,"BRL",$J$47:$J$54,"&lt;"&amp;EDATE(AC$108,1),$K$47:$K$54,"&gt;="&amp;AC$108)))</x:f>
        <x:v>n.a.</x:v>
      </x:c>
      <x:c r="AD124" s="80" t="str">
        <x:f>IF($D$102=0,"n.a.",IF(COUNTIFS($D$47:$D$54,"Sim",$O$47:$O$54,"&lt;&gt;Completo")&gt;0,"n.a.",SUMIFS($M$47:$M$54,$D$47:$D$54,"Sim",$O$47:$O$54,"Completo",$F$47:$F$54,"BRL",$J$47:$J$54,"&lt;"&amp;EDATE(AD$108,1),$K$47:$K$54,"&gt;="&amp;AD$108)))</x:f>
        <x:v>n.a.</x:v>
      </x:c>
      <x:c r="AE124" s="80" t="str">
        <x:f>IF($D$102=0,"n.a.",IF(COUNTIFS($D$47:$D$54,"Sim",$O$47:$O$54,"&lt;&gt;Completo")&gt;0,"n.a.",SUMIFS($M$47:$M$54,$D$47:$D$54,"Sim",$O$47:$O$54,"Completo",$F$47:$F$54,"BRL",$J$47:$J$54,"&lt;"&amp;EDATE(AE$108,1),$K$47:$K$54,"&gt;="&amp;AE$108)))</x:f>
        <x:v>n.a.</x:v>
      </x:c>
      <x:c r="AF124" s="80" t="str">
        <x:f>IF($D$102=0,"n.a.",IF(COUNTIFS($D$47:$D$54,"Sim",$O$47:$O$54,"&lt;&gt;Completo")&gt;0,"n.a.",SUMIFS($M$47:$M$54,$D$47:$D$54,"Sim",$O$47:$O$54,"Completo",$F$47:$F$54,"BRL",$J$47:$J$54,"&lt;"&amp;EDATE(AF$108,1),$K$47:$K$54,"&gt;="&amp;AF$108)))</x:f>
        <x:v>n.a.</x:v>
      </x:c>
      <x:c r="AG124" s="80" t="str">
        <x:f>IF($D$102=0,"n.a.",IF(COUNTIFS($D$47:$D$54,"Sim",$O$47:$O$54,"&lt;&gt;Completo")&gt;0,"n.a.",SUMIFS($M$47:$M$54,$D$47:$D$54,"Sim",$O$47:$O$54,"Completo",$F$47:$F$54,"BRL",$J$47:$J$54,"&lt;"&amp;EDATE(AG$108,1),$K$47:$K$54,"&gt;="&amp;AG$108)))</x:f>
        <x:v>n.a.</x:v>
      </x:c>
      <x:c r="AH124" s="80" t="str">
        <x:f>IF($D$102=0,"n.a.",IF(COUNTIFS($D$47:$D$54,"Sim",$O$47:$O$54,"&lt;&gt;Completo")&gt;0,"n.a.",SUMIFS($M$47:$M$54,$D$47:$D$54,"Sim",$O$47:$O$54,"Completo",$F$47:$F$54,"BRL",$J$47:$J$54,"&lt;"&amp;EDATE(AH$108,1),$K$47:$K$54,"&gt;="&amp;AH$108)))</x:f>
        <x:v>n.a.</x:v>
      </x:c>
      <x:c r="AI124" s="80" t="str">
        <x:f>IF($D$102=0,"n.a.",IF(COUNTIFS($D$47:$D$54,"Sim",$O$47:$O$54,"&lt;&gt;Completo")&gt;0,"n.a.",SUMIFS($M$47:$M$54,$D$47:$D$54,"Sim",$O$47:$O$54,"Completo",$F$47:$F$54,"BRL",$J$47:$J$54,"&lt;"&amp;EDATE(AI$108,1),$K$47:$K$54,"&gt;="&amp;AI$108)))</x:f>
        <x:v>n.a.</x:v>
      </x:c>
      <x:c r="AJ124" s="80" t="str">
        <x:f>IF($D$102=0,"n.a.",IF(COUNTIFS($D$47:$D$54,"Sim",$O$47:$O$54,"&lt;&gt;Completo")&gt;0,"n.a.",SUMIFS($M$47:$M$54,$D$47:$D$54,"Sim",$O$47:$O$54,"Completo",$F$47:$F$54,"BRL",$J$47:$J$54,"&lt;"&amp;EDATE(AJ$108,1),$K$47:$K$54,"&gt;="&amp;AJ$108)))</x:f>
        <x:v>n.a.</x:v>
      </x:c>
      <x:c r="AK124" s="80" t="str">
        <x:f>IF($D$102=0,"n.a.",IF(COUNTIFS($D$47:$D$54,"Sim",$O$47:$O$54,"&lt;&gt;Completo")&gt;0,"n.a.",SUMIFS($M$47:$M$54,$D$47:$D$54,"Sim",$O$47:$O$54,"Completo",$F$47:$F$54,"BRL",$J$47:$J$54,"&lt;"&amp;EDATE(AK$108,1),$K$47:$K$54,"&gt;="&amp;AK$108)))</x:f>
        <x:v>n.a.</x:v>
      </x:c>
      <x:c r="AL124" s="80" t="str">
        <x:f>IF($D$102=0,"n.a.",IF(COUNTIFS($D$47:$D$54,"Sim",$O$47:$O$54,"&lt;&gt;Completo")&gt;0,"n.a.",SUMIFS($M$47:$M$54,$D$47:$D$54,"Sim",$O$47:$O$54,"Completo",$F$47:$F$54,"BRL",$J$47:$J$54,"&lt;"&amp;EDATE(AL$108,1),$K$47:$K$54,"&gt;="&amp;AL$108)))</x:f>
        <x:v>n.a.</x:v>
      </x:c>
      <x:c r="AM124" s="80" t="str">
        <x:f>IF($D$102=0,"n.a.",IF(COUNTIFS($D$47:$D$54,"Sim",$O$47:$O$54,"&lt;&gt;Completo")&gt;0,"n.a.",SUMIFS($M$47:$M$54,$D$47:$D$54,"Sim",$O$47:$O$54,"Completo",$F$47:$F$54,"BRL",$J$47:$J$54,"&lt;"&amp;EDATE(AM$108,1),$K$47:$K$54,"&gt;="&amp;AM$108)))</x:f>
        <x:v>n.a.</x:v>
      </x:c>
      <x:c r="AN124" s="80" t="str">
        <x:f>IF($D$102=0,"n.a.",IF(COUNTIFS($D$47:$D$54,"Sim",$O$47:$O$54,"&lt;&gt;Completo")&gt;0,"n.a.",SUMIFS($M$47:$M$54,$D$47:$D$54,"Sim",$O$47:$O$54,"Completo",$F$47:$F$54,"BRL",$J$47:$J$54,"&lt;"&amp;EDATE(AN$108,1),$K$47:$K$54,"&gt;="&amp;AN$108)))</x:f>
        <x:v>n.a.</x:v>
      </x:c>
      <x:c r="AO124" s="80" t="str">
        <x:f>IF($D$102=0,"n.a.",IF(COUNTIFS($D$47:$D$54,"Sim",$O$47:$O$54,"&lt;&gt;Completo")&gt;0,"n.a.",SUMIFS($M$47:$M$54,$D$47:$D$54,"Sim",$O$47:$O$54,"Completo",$F$47:$F$54,"BRL",$J$47:$J$54,"&lt;"&amp;EDATE(AO$108,1),$K$47:$K$54,"&gt;="&amp;AO$108)))</x:f>
        <x:v>n.a.</x:v>
      </x:c>
      <x:c r="AP124" s="80" t="str">
        <x:f>IF($D$102=0,"n.a.",IF(COUNTIFS($D$47:$D$54,"Sim",$O$47:$O$54,"&lt;&gt;Completo")&gt;0,"n.a.",SUMIFS($M$47:$M$54,$D$47:$D$54,"Sim",$O$47:$O$54,"Completo",$F$47:$F$54,"BRL",$J$47:$J$54,"&lt;"&amp;EDATE(AP$108,1),$K$47:$K$54,"&gt;="&amp;AP$108)))</x:f>
        <x:v>n.a.</x:v>
      </x:c>
      <x:c r="AQ124" s="80" t="str">
        <x:f>IF($D$102=0,"n.a.",IF(COUNTIFS($D$47:$D$54,"Sim",$O$47:$O$54,"&lt;&gt;Completo")&gt;0,"n.a.",SUMIFS($M$47:$M$54,$D$47:$D$54,"Sim",$O$47:$O$54,"Completo",$F$47:$F$54,"BRL",$J$47:$J$54,"&lt;"&amp;EDATE(AQ$108,1),$K$47:$K$54,"&gt;="&amp;AQ$108)))</x:f>
        <x:v>n.a.</x:v>
      </x:c>
      <x:c r="AR124" s="80" t="str">
        <x:f>IF($D$102=0,"n.a.",IF(COUNTIFS($D$47:$D$54,"Sim",$O$47:$O$54,"&lt;&gt;Completo")&gt;0,"n.a.",SUMIFS($M$47:$M$54,$D$47:$D$54,"Sim",$O$47:$O$54,"Completo",$F$47:$F$54,"BRL",$J$47:$J$54,"&lt;"&amp;EDATE(AR$108,1),$K$47:$K$54,"&gt;="&amp;AR$108)))</x:f>
        <x:v>n.a.</x:v>
      </x:c>
      <x:c r="AS124" s="80" t="str">
        <x:f>IF($D$102=0,"n.a.",IF(COUNTIFS($D$47:$D$54,"Sim",$O$47:$O$54,"&lt;&gt;Completo")&gt;0,"n.a.",SUMIFS($M$47:$M$54,$D$47:$D$54,"Sim",$O$47:$O$54,"Completo",$F$47:$F$54,"BRL",$J$47:$J$54,"&lt;"&amp;EDATE(AS$108,1),$K$47:$K$54,"&gt;="&amp;AS$108)))</x:f>
        <x:v>n.a.</x:v>
      </x:c>
      <x:c r="AT124" s="80" t="str">
        <x:f>IF($D$102=0,"n.a.",IF(COUNTIFS($D$47:$D$54,"Sim",$O$47:$O$54,"&lt;&gt;Completo")&gt;0,"n.a.",SUMIFS($M$47:$M$54,$D$47:$D$54,"Sim",$O$47:$O$54,"Completo",$F$47:$F$54,"BRL",$J$47:$J$54,"&lt;"&amp;EDATE(AT$108,1),$K$47:$K$54,"&gt;="&amp;AT$108)))</x:f>
        <x:v>n.a.</x:v>
      </x:c>
      <x:c r="AU124" s="80" t="str">
        <x:f>IF($D$102=0,"n.a.",IF(COUNTIFS($D$47:$D$54,"Sim",$O$47:$O$54,"&lt;&gt;Completo")&gt;0,"n.a.",SUMIFS($M$47:$M$54,$D$47:$D$54,"Sim",$O$47:$O$54,"Completo",$F$47:$F$54,"BRL",$J$47:$J$54,"&lt;"&amp;EDATE(AU$108,1),$K$47:$K$54,"&gt;="&amp;AU$108)))</x:f>
        <x:v>n.a.</x:v>
      </x:c>
      <x:c r="AV124" s="80" t="str">
        <x:f>IF($D$102=0,"n.a.",IF(COUNTIFS($D$47:$D$54,"Sim",$O$47:$O$54,"&lt;&gt;Completo")&gt;0,"n.a.",SUMIFS($M$47:$M$54,$D$47:$D$54,"Sim",$O$47:$O$54,"Completo",$F$47:$F$54,"BRL",$J$47:$J$54,"&lt;"&amp;EDATE(AV$108,1),$K$47:$K$54,"&gt;="&amp;AV$108)))</x:f>
        <x:v>n.a.</x:v>
      </x:c>
      <x:c r="AW124" s="80" t="str">
        <x:f>IF($D$102=0,"n.a.",IF(COUNTIFS($D$47:$D$54,"Sim",$O$47:$O$54,"&lt;&gt;Completo")&gt;0,"n.a.",SUMIFS($M$47:$M$54,$D$47:$D$54,"Sim",$O$47:$O$54,"Completo",$F$47:$F$54,"BRL",$J$47:$J$54,"&lt;"&amp;EDATE(AW$108,1),$K$47:$K$54,"&gt;="&amp;AW$108)))</x:f>
        <x:v>n.a.</x:v>
      </x:c>
      <x:c r="AX124" s="80" t="str">
        <x:f>IF($D$102=0,"n.a.",IF(COUNTIFS($D$47:$D$54,"Sim",$O$47:$O$54,"&lt;&gt;Completo")&gt;0,"n.a.",SUMIFS($M$47:$M$54,$D$47:$D$54,"Sim",$O$47:$O$54,"Completo",$F$47:$F$54,"BRL",$J$47:$J$54,"&lt;"&amp;EDATE(AX$108,1),$K$47:$K$54,"&gt;="&amp;AX$108)))</x:f>
        <x:v>n.a.</x:v>
      </x:c>
      <x:c r="AY124" s="80" t="str">
        <x:f>IF($D$102=0,"n.a.",IF(COUNTIFS($D$47:$D$54,"Sim",$O$47:$O$54,"&lt;&gt;Completo")&gt;0,"n.a.",SUMIFS($M$47:$M$54,$D$47:$D$54,"Sim",$O$47:$O$54,"Completo",$F$47:$F$54,"BRL",$J$47:$J$54,"&lt;"&amp;EDATE(AY$108,1),$K$47:$K$54,"&gt;="&amp;AY$108)))</x:f>
        <x:v>n.a.</x:v>
      </x:c>
      <x:c r="AZ124" s="80" t="str">
        <x:f>IF($D$102=0,"n.a.",IF(COUNTIFS($D$47:$D$54,"Sim",$O$47:$O$54,"&lt;&gt;Completo")&gt;0,"n.a.",SUMIFS($M$47:$M$54,$D$47:$D$54,"Sim",$O$47:$O$54,"Completo",$F$47:$F$54,"BRL",$J$47:$J$54,"&lt;"&amp;EDATE(AZ$108,1),$K$47:$K$54,"&gt;="&amp;AZ$108)))</x:f>
        <x:v>n.a.</x:v>
      </x:c>
      <x:c r="BA124" s="80" t="str">
        <x:f>IF($D$102=0,"n.a.",IF(COUNTIFS($D$47:$D$54,"Sim",$O$47:$O$54,"&lt;&gt;Completo")&gt;0,"n.a.",SUMIFS($M$47:$M$54,$D$47:$D$54,"Sim",$O$47:$O$54,"Completo",$F$47:$F$54,"BRL",$J$47:$J$54,"&lt;"&amp;EDATE(BA$108,1),$K$47:$K$54,"&gt;="&amp;BA$108)))</x:f>
        <x:v>n.a.</x:v>
      </x:c>
      <x:c r="BB124" s="80" t="str">
        <x:f>IF($D$102=0,"n.a.",IF(COUNTIFS($D$47:$D$54,"Sim",$O$47:$O$54,"&lt;&gt;Completo")&gt;0,"n.a.",SUMIFS($M$47:$M$54,$D$47:$D$54,"Sim",$O$47:$O$54,"Completo",$F$47:$F$54,"BRL",$J$47:$J$54,"&lt;"&amp;EDATE(BB$108,1),$K$47:$K$54,"&gt;="&amp;BB$108)))</x:f>
        <x:v>n.a.</x:v>
      </x:c>
      <x:c r="BC124" s="80" t="str">
        <x:f>IF($D$102=0,"n.a.",IF(COUNTIFS($D$47:$D$54,"Sim",$O$47:$O$54,"&lt;&gt;Completo")&gt;0,"n.a.",SUMIFS($M$47:$M$54,$D$47:$D$54,"Sim",$O$47:$O$54,"Completo",$F$47:$F$54,"BRL",$J$47:$J$54,"&lt;"&amp;EDATE(BC$108,1),$K$47:$K$54,"&gt;="&amp;BC$108)))</x:f>
        <x:v>n.a.</x:v>
      </x:c>
      <x:c r="BD124" s="80" t="str">
        <x:f>IF($D$102=0,"n.a.",IF(COUNTIFS($D$47:$D$54,"Sim",$O$47:$O$54,"&lt;&gt;Completo")&gt;0,"n.a.",SUMIFS($M$47:$M$54,$D$47:$D$54,"Sim",$O$47:$O$54,"Completo",$F$47:$F$54,"BRL",$J$47:$J$54,"&lt;"&amp;EDATE(BD$108,1),$K$47:$K$54,"&gt;="&amp;BD$108)))</x:f>
        <x:v>n.a.</x:v>
      </x:c>
      <x:c r="BE124" s="80" t="str">
        <x:f>IF($D$102=0,"n.a.",IF(COUNTIFS($D$47:$D$54,"Sim",$O$47:$O$54,"&lt;&gt;Completo")&gt;0,"n.a.",SUMIFS($M$47:$M$54,$D$47:$D$54,"Sim",$O$47:$O$54,"Completo",$F$47:$F$54,"BRL",$J$47:$J$54,"&lt;"&amp;EDATE(BE$108,1),$K$47:$K$54,"&gt;="&amp;BE$108)))</x:f>
        <x:v>n.a.</x:v>
      </x:c>
      <x:c r="BF124" s="80" t="str">
        <x:f>IF($D$102=0,"n.a.",IF(COUNTIFS($D$47:$D$54,"Sim",$O$47:$O$54,"&lt;&gt;Completo")&gt;0,"n.a.",SUMIFS($M$47:$M$54,$D$47:$D$54,"Sim",$O$47:$O$54,"Completo",$F$47:$F$54,"BRL",$J$47:$J$54,"&lt;"&amp;EDATE(BF$108,1),$K$47:$K$54,"&gt;="&amp;BF$108)))</x:f>
        <x:v>n.a.</x:v>
      </x:c>
      <x:c r="BG124" s="80" t="str">
        <x:f>IF($D$102=0,"n.a.",IF(COUNTIFS($D$47:$D$54,"Sim",$O$47:$O$54,"&lt;&gt;Completo")&gt;0,"n.a.",SUMIFS($M$47:$M$54,$D$47:$D$54,"Sim",$O$47:$O$54,"Completo",$F$47:$F$54,"BRL",$J$47:$J$54,"&lt;"&amp;EDATE(BG$108,1),$K$47:$K$54,"&gt;="&amp;BG$108)))</x:f>
        <x:v>n.a.</x:v>
      </x:c>
      <x:c r="BH124" s="80" t="str">
        <x:f>IF($D$102=0,"n.a.",IF(COUNTIFS($D$47:$D$54,"Sim",$O$47:$O$54,"&lt;&gt;Completo")&gt;0,"n.a.",SUMIFS($M$47:$M$54,$D$47:$D$54,"Sim",$O$47:$O$54,"Completo",$F$47:$F$54,"BRL",$J$47:$J$54,"&lt;"&amp;EDATE(BH$108,1),$K$47:$K$54,"&gt;="&amp;BH$108)))</x:f>
        <x:v>n.a.</x:v>
      </x:c>
      <x:c r="BI124" s="80" t="str">
        <x:f>IF($D$102=0,"n.a.",IF(COUNTIFS($D$47:$D$54,"Sim",$O$47:$O$54,"&lt;&gt;Completo")&gt;0,"n.a.",SUMIFS($M$47:$M$54,$D$47:$D$54,"Sim",$O$47:$O$54,"Completo",$F$47:$F$54,"BRL",$J$47:$J$54,"&lt;"&amp;EDATE(BI$108,1),$K$47:$K$54,"&gt;="&amp;BI$108)))</x:f>
        <x:v>n.a.</x:v>
      </x:c>
      <x:c r="BJ124" s="80" t="str">
        <x:f>IF($D$102=0,"n.a.",IF(COUNTIFS($D$47:$D$54,"Sim",$O$47:$O$54,"&lt;&gt;Completo")&gt;0,"n.a.",SUMIFS($M$47:$M$54,$D$47:$D$54,"Sim",$O$47:$O$54,"Completo",$F$47:$F$54,"BRL",$J$47:$J$54,"&lt;"&amp;EDATE(BJ$108,1),$K$47:$K$54,"&gt;="&amp;BJ$108)))</x:f>
        <x:v>n.a.</x:v>
      </x:c>
      <x:c r="BK124" s="80" t="str">
        <x:f>IF($D$102=0,"n.a.",IF(COUNTIFS($D$47:$D$54,"Sim",$O$47:$O$54,"&lt;&gt;Completo")&gt;0,"n.a.",SUMIFS($M$47:$M$54,$D$47:$D$54,"Sim",$O$47:$O$54,"Completo",$F$47:$F$54,"BRL",$J$47:$J$54,"&lt;"&amp;EDATE(BK$108,1),$K$47:$K$54,"&gt;="&amp;BK$108)))</x:f>
        <x:v>n.a.</x:v>
      </x:c>
      <x:c r="BL124" s="80" t="str">
        <x:f>IF($D$102=0,"n.a.",IF(COUNTIFS($D$47:$D$54,"Sim",$O$47:$O$54,"&lt;&gt;Completo")&gt;0,"n.a.",SUMIFS($M$47:$M$54,$D$47:$D$54,"Sim",$O$47:$O$54,"Completo",$F$47:$F$54,"BRL",$J$47:$J$54,"&lt;"&amp;EDATE(BL$108,1),$K$47:$K$54,"&gt;="&amp;BL$108)))</x:f>
        <x:v>n.a.</x:v>
      </x:c>
      <x:c r="BM124" s="80" t="str">
        <x:f>IF($D$102=0,"n.a.",IF(COUNTIFS($D$47:$D$54,"Sim",$O$47:$O$54,"&lt;&gt;Completo")&gt;0,"n.a.",SUMIFS($M$47:$M$54,$D$47:$D$54,"Sim",$O$47:$O$54,"Completo",$F$47:$F$54,"BRL",$J$47:$J$54,"&lt;"&amp;EDATE(BM$108,1),$K$47:$K$54,"&gt;="&amp;BM$108)))</x:f>
        <x:v>n.a.</x:v>
      </x:c>
      <x:c r="BN124" s="80" t="str">
        <x:f>IF($D$102=0,"n.a.",IF(COUNTIFS($D$47:$D$54,"Sim",$O$47:$O$54,"&lt;&gt;Completo")&gt;0,"n.a.",SUMIFS($M$47:$M$54,$D$47:$D$54,"Sim",$O$47:$O$54,"Completo",$F$47:$F$54,"BRL",$J$47:$J$54,"&lt;"&amp;EDATE(BN$108,1),$K$47:$K$54,"&gt;="&amp;BN$108)))</x:f>
        <x:v>n.a.</x:v>
      </x:c>
      <x:c r="BO124" s="80" t="str">
        <x:f>IF($D$102=0,"n.a.",IF(COUNTIFS($D$47:$D$54,"Sim",$O$47:$O$54,"&lt;&gt;Completo")&gt;0,"n.a.",SUMIFS($M$47:$M$54,$D$47:$D$54,"Sim",$O$47:$O$54,"Completo",$F$47:$F$54,"BRL",$J$47:$J$54,"&lt;"&amp;EDATE(BO$108,1),$K$47:$K$54,"&gt;="&amp;BO$108)))</x:f>
        <x:v>n.a.</x:v>
      </x:c>
      <x:c r="BP124" s="80" t="str">
        <x:f>IF($D$102=0,"n.a.",IF(COUNTIFS($D$47:$D$54,"Sim",$O$47:$O$54,"&lt;&gt;Completo")&gt;0,"n.a.",SUMIFS($M$47:$M$54,$D$47:$D$54,"Sim",$O$47:$O$54,"Completo",$F$47:$F$54,"BRL",$J$47:$J$54,"&lt;"&amp;EDATE(BP$108,1),$K$47:$K$54,"&gt;="&amp;BP$108)))</x:f>
        <x:v>n.a.</x:v>
      </x:c>
      <x:c r="BQ124" s="80" t="str">
        <x:f>IF($D$102=0,"n.a.",IF(COUNTIFS($D$47:$D$54,"Sim",$O$47:$O$54,"&lt;&gt;Completo")&gt;0,"n.a.",SUMIFS($M$47:$M$54,$D$47:$D$54,"Sim",$O$47:$O$54,"Completo",$F$47:$F$54,"BRL",$J$47:$J$54,"&lt;"&amp;EDATE(BQ$108,1),$K$47:$K$54,"&gt;="&amp;BQ$108)))</x:f>
        <x:v>n.a.</x:v>
      </x:c>
      <x:c r="BR124" s="80" t="str">
        <x:f>IF($D$102=0,"n.a.",IF(COUNTIFS($D$47:$D$54,"Sim",$O$47:$O$54,"&lt;&gt;Completo")&gt;0,"n.a.",SUMIFS($M$47:$M$54,$D$47:$D$54,"Sim",$O$47:$O$54,"Completo",$F$47:$F$54,"BRL",$J$47:$J$54,"&lt;"&amp;EDATE(BR$108,1),$K$47:$K$54,"&gt;="&amp;BR$108)))</x:f>
        <x:v>n.a.</x:v>
      </x:c>
      <x:c r="BS124" s="80" t="str">
        <x:f>IF($D$102=0,"n.a.",IF(COUNTIFS($D$47:$D$54,"Sim",$O$47:$O$54,"&lt;&gt;Completo")&gt;0,"n.a.",SUMIFS($M$47:$M$54,$D$47:$D$54,"Sim",$O$47:$O$54,"Completo",$F$47:$F$54,"BRL",$J$47:$J$54,"&lt;"&amp;EDATE(BS$108,1),$K$47:$K$54,"&gt;="&amp;BS$108)))</x:f>
        <x:v>n.a.</x:v>
      </x:c>
      <x:c r="BT124" s="80" t="str">
        <x:f>IF($D$102=0,"n.a.",IF(COUNTIFS($D$47:$D$54,"Sim",$O$47:$O$54,"&lt;&gt;Completo")&gt;0,"n.a.",SUMIFS($M$47:$M$54,$D$47:$D$54,"Sim",$O$47:$O$54,"Completo",$F$47:$F$54,"BRL",$J$47:$J$54,"&lt;"&amp;EDATE(BT$108,1),$K$47:$K$54,"&gt;="&amp;BT$108)))</x:f>
        <x:v>n.a.</x:v>
      </x:c>
      <x:c r="BU124" s="80" t="str">
        <x:f>IF($D$102=0,"n.a.",IF(COUNTIFS($D$47:$D$54,"Sim",$O$47:$O$54,"&lt;&gt;Completo")&gt;0,"n.a.",SUMIFS($M$47:$M$54,$D$47:$D$54,"Sim",$O$47:$O$54,"Completo",$F$47:$F$54,"BRL",$J$47:$J$54,"&lt;"&amp;EDATE(BU$108,1),$K$47:$K$54,"&gt;="&amp;BU$108)))</x:f>
        <x:v>n.a.</x:v>
      </x:c>
      <x:c r="BV124" s="80" t="str">
        <x:f>IF($D$102=0,"n.a.",IF(COUNTIFS($D$47:$D$54,"Sim",$O$47:$O$54,"&lt;&gt;Completo")&gt;0,"n.a.",SUMIFS($M$47:$M$54,$D$47:$D$54,"Sim",$O$47:$O$54,"Completo",$F$47:$F$54,"BRL",$J$47:$J$54,"&lt;"&amp;EDATE(BV$108,1),$K$47:$K$54,"&gt;="&amp;BV$108)))</x:f>
        <x:v>n.a.</x:v>
      </x:c>
      <x:c r="BW124" s="80" t="str">
        <x:f>IF($D$102=0,"n.a.",IF(COUNTIFS($D$47:$D$54,"Sim",$O$47:$O$54,"&lt;&gt;Completo")&gt;0,"n.a.",SUMIFS($M$47:$M$54,$D$47:$D$54,"Sim",$O$47:$O$54,"Completo",$F$47:$F$54,"BRL",$J$47:$J$54,"&lt;"&amp;EDATE(BW$108,1),$K$47:$K$54,"&gt;="&amp;BW$108)))</x:f>
        <x:v>n.a.</x:v>
      </x:c>
      <x:c r="BX124" s="80" t="str">
        <x:f>IF($D$102=0,"n.a.",IF(COUNTIFS($D$47:$D$54,"Sim",$O$47:$O$54,"&lt;&gt;Completo")&gt;0,"n.a.",SUMIFS($M$47:$M$54,$D$47:$D$54,"Sim",$O$47:$O$54,"Completo",$F$47:$F$54,"BRL",$J$47:$J$54,"&lt;"&amp;EDATE(BX$108,1),$K$47:$K$54,"&gt;="&amp;BX$108)))</x:f>
        <x:v>n.a.</x:v>
      </x:c>
      <x:c r="BY124" s="80" t="str">
        <x:f>IF($D$102=0,"n.a.",IF(COUNTIFS($D$47:$D$54,"Sim",$O$47:$O$54,"&lt;&gt;Completo")&gt;0,"n.a.",SUMIFS($M$47:$M$54,$D$47:$D$54,"Sim",$O$47:$O$54,"Completo",$F$47:$F$54,"BRL",$J$47:$J$54,"&lt;"&amp;EDATE(BY$108,1),$K$47:$K$54,"&gt;="&amp;BY$108)))</x:f>
        <x:v>n.a.</x:v>
      </x:c>
      <x:c r="BZ124" s="80" t="str">
        <x:f>IF($D$102=0,"n.a.",IF(COUNTIFS($D$47:$D$54,"Sim",$O$47:$O$54,"&lt;&gt;Completo")&gt;0,"n.a.",SUMIFS($M$47:$M$54,$D$47:$D$54,"Sim",$O$47:$O$54,"Completo",$F$47:$F$54,"BRL",$J$47:$J$54,"&lt;"&amp;EDATE(BZ$108,1),$K$47:$K$54,"&gt;="&amp;BZ$108)))</x:f>
        <x:v>n.a.</x:v>
      </x:c>
      <x:c r="CA124" s="80" t="str">
        <x:f>IF($D$102=0,"n.a.",IF(COUNTIFS($D$47:$D$54,"Sim",$O$47:$O$54,"&lt;&gt;Completo")&gt;0,"n.a.",SUMIFS($M$47:$M$54,$D$47:$D$54,"Sim",$O$47:$O$54,"Completo",$F$47:$F$54,"BRL",$J$47:$J$54,"&lt;"&amp;EDATE(CA$108,1),$K$47:$K$54,"&gt;="&amp;CA$108)))</x:f>
        <x:v>n.a.</x:v>
      </x:c>
      <x:c r="CB124" s="80" t="str">
        <x:f>IF($D$102=0,"n.a.",IF(COUNTIFS($D$47:$D$54,"Sim",$O$47:$O$54,"&lt;&gt;Completo")&gt;0,"n.a.",SUMIFS($M$47:$M$54,$D$47:$D$54,"Sim",$O$47:$O$54,"Completo",$F$47:$F$54,"BRL",$J$47:$J$54,"&lt;"&amp;EDATE(CB$108,1),$K$47:$K$54,"&gt;="&amp;CB$108)))</x:f>
        <x:v>n.a.</x:v>
      </x:c>
      <x:c r="CC124" s="80" t="str">
        <x:f>IF($D$102=0,"n.a.",IF(COUNTIFS($D$47:$D$54,"Sim",$O$47:$O$54,"&lt;&gt;Completo")&gt;0,"n.a.",SUMIFS($M$47:$M$54,$D$47:$D$54,"Sim",$O$47:$O$54,"Completo",$F$47:$F$54,"BRL",$J$47:$J$54,"&lt;"&amp;EDATE(CC$108,1),$K$47:$K$54,"&gt;="&amp;CC$108)))</x:f>
        <x:v>n.a.</x:v>
      </x:c>
      <x:c r="CD124" s="80" t="str">
        <x:f>IF($D$102=0,"n.a.",IF(COUNTIFS($D$47:$D$54,"Sim",$O$47:$O$54,"&lt;&gt;Completo")&gt;0,"n.a.",SUMIFS($M$47:$M$54,$D$47:$D$54,"Sim",$O$47:$O$54,"Completo",$F$47:$F$54,"BRL",$J$47:$J$54,"&lt;"&amp;EDATE(CD$108,1),$K$47:$K$54,"&gt;="&amp;CD$108)))</x:f>
        <x:v>n.a.</x:v>
      </x:c>
      <x:c r="CE124" s="80" t="str">
        <x:f>IF($D$102=0,"n.a.",IF(COUNTIFS($D$47:$D$54,"Sim",$O$47:$O$54,"&lt;&gt;Completo")&gt;0,"n.a.",SUMIFS($M$47:$M$54,$D$47:$D$54,"Sim",$O$47:$O$54,"Completo",$F$47:$F$54,"BRL",$J$47:$J$54,"&lt;"&amp;EDATE(CE$108,1),$K$47:$K$54,"&gt;="&amp;CE$108)))</x:f>
        <x:v>n.a.</x:v>
      </x:c>
      <x:c r="CF124" s="80" t="str">
        <x:f>IF($D$102=0,"n.a.",IF(COUNTIFS($D$47:$D$54,"Sim",$O$47:$O$54,"&lt;&gt;Completo")&gt;0,"n.a.",SUMIFS($M$47:$M$54,$D$47:$D$54,"Sim",$O$47:$O$54,"Completo",$F$47:$F$54,"BRL",$J$47:$J$54,"&lt;"&amp;EDATE(CF$108,1),$K$47:$K$54,"&gt;="&amp;CF$108)))</x:f>
        <x:v>n.a.</x:v>
      </x:c>
      <x:c r="CG124" s="80" t="str">
        <x:f>IF($D$102=0,"n.a.",IF(COUNTIFS($D$47:$D$54,"Sim",$O$47:$O$54,"&lt;&gt;Completo")&gt;0,"n.a.",SUMIFS($M$47:$M$54,$D$47:$D$54,"Sim",$O$47:$O$54,"Completo",$F$47:$F$54,"BRL",$J$47:$J$54,"&lt;"&amp;EDATE(CG$108,1),$K$47:$K$54,"&gt;="&amp;CG$108)))</x:f>
        <x:v>n.a.</x:v>
      </x:c>
      <x:c r="CH124" s="80" t="str">
        <x:f>IF($D$102=0,"n.a.",IF(COUNTIFS($D$47:$D$54,"Sim",$O$47:$O$54,"&lt;&gt;Completo")&gt;0,"n.a.",SUMIFS($M$47:$M$54,$D$47:$D$54,"Sim",$O$47:$O$54,"Completo",$F$47:$F$54,"BRL",$J$47:$J$54,"&lt;"&amp;EDATE(CH$108,1),$K$47:$K$54,"&gt;="&amp;CH$108)))</x:f>
        <x:v>n.a.</x:v>
      </x:c>
      <x:c r="CI124" s="80" t="str">
        <x:f>IF($D$102=0,"n.a.",IF(COUNTIFS($D$47:$D$54,"Sim",$O$47:$O$54,"&lt;&gt;Completo")&gt;0,"n.a.",SUMIFS($M$47:$M$54,$D$47:$D$54,"Sim",$O$47:$O$54,"Completo",$F$47:$F$54,"BRL",$J$47:$J$54,"&lt;"&amp;EDATE(CI$108,1),$K$47:$K$54,"&gt;="&amp;CI$108)))</x:f>
        <x:v>n.a.</x:v>
      </x:c>
      <x:c r="CJ124" s="80" t="str">
        <x:f>IF($D$102=0,"n.a.",IF(COUNTIFS($D$47:$D$54,"Sim",$O$47:$O$54,"&lt;&gt;Completo")&gt;0,"n.a.",SUMIFS($M$47:$M$54,$D$47:$D$54,"Sim",$O$47:$O$54,"Completo",$F$47:$F$54,"BRL",$J$47:$J$54,"&lt;"&amp;EDATE(CJ$108,1),$K$47:$K$54,"&gt;="&amp;CJ$108)))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IF($D$102=0,"n.a.",IF(COUNTIFS($D$59:$D$98,"Sim",$O$59:$O$98,"&lt;&gt;Completo")&gt;0,"n.a.",SUMIFS($M$59:$M$98,$D$59:$D$98,"Sim",$O$59:$O$98,"Completo",$F$59:$F$98,"USD",$J$59:$J$98,"&lt;"&amp;EDATE(E$108,1),$K$59:$K$98,"&gt;="&amp;E$108,$I$59:$I$98,"CAPEX")))</x:f>
        <x:v>n.a.</x:v>
      </x:c>
      <x:c r="F125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IF($D$102=0,"n.a.",IF(COUNTIFS($D$59:$D$98,"Sim",$O$59:$O$98,"&lt;&gt;Completo")&gt;0,"n.a.",SUMIFS($M$59:$M$98,$D$59:$D$98,"Sim",$O$59:$O$98,"Completo",$F$59:$F$98,"USD",$J$59:$J$98,"&lt;"&amp;EDATE(F$108,1),$K$59:$K$98,"&gt;="&amp;F$108,$I$59:$I$98,"CAPEX")))</x:f>
        <x:v>n.a.</x:v>
      </x:c>
      <x:c r="G125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IF($D$102=0,"n.a.",IF(COUNTIFS($D$59:$D$98,"Sim",$O$59:$O$98,"&lt;&gt;Completo")&gt;0,"n.a.",SUMIFS($M$59:$M$98,$D$59:$D$98,"Sim",$O$59:$O$98,"Completo",$F$59:$F$98,"USD",$J$59:$J$98,"&lt;"&amp;EDATE(G$108,1),$K$59:$K$98,"&gt;="&amp;G$108,$I$59:$I$98,"CAPEX")))</x:f>
        <x:v>n.a.</x:v>
      </x:c>
      <x:c r="H125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IF($D$102=0,"n.a.",IF(COUNTIFS($D$59:$D$98,"Sim",$O$59:$O$98,"&lt;&gt;Completo")&gt;0,"n.a.",SUMIFS($M$59:$M$98,$D$59:$D$98,"Sim",$O$59:$O$98,"Completo",$F$59:$F$98,"USD",$J$59:$J$98,"&lt;"&amp;EDATE(H$108,1),$K$59:$K$98,"&gt;="&amp;H$108,$I$59:$I$98,"CAPEX")))</x:f>
        <x:v>n.a.</x:v>
      </x:c>
      <x:c r="I125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IF($D$102=0,"n.a.",IF(COUNTIFS($D$59:$D$98,"Sim",$O$59:$O$98,"&lt;&gt;Completo")&gt;0,"n.a.",SUMIFS($M$59:$M$98,$D$59:$D$98,"Sim",$O$59:$O$98,"Completo",$F$59:$F$98,"USD",$J$59:$J$98,"&lt;"&amp;EDATE(I$108,1),$K$59:$K$98,"&gt;="&amp;I$108,$I$59:$I$98,"CAPEX")))</x:f>
        <x:v>n.a.</x:v>
      </x:c>
      <x:c r="J125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IF($D$102=0,"n.a.",IF(COUNTIFS($D$59:$D$98,"Sim",$O$59:$O$98,"&lt;&gt;Completo")&gt;0,"n.a.",SUMIFS($M$59:$M$98,$D$59:$D$98,"Sim",$O$59:$O$98,"Completo",$F$59:$F$98,"USD",$J$59:$J$98,"&lt;"&amp;EDATE(J$108,1),$K$59:$K$98,"&gt;="&amp;J$108,$I$59:$I$98,"CAPEX")))</x:f>
        <x:v>n.a.</x:v>
      </x:c>
      <x:c r="K125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IF($D$102=0,"n.a.",IF(COUNTIFS($D$59:$D$98,"Sim",$O$59:$O$98,"&lt;&gt;Completo")&gt;0,"n.a.",SUMIFS($M$59:$M$98,$D$59:$D$98,"Sim",$O$59:$O$98,"Completo",$F$59:$F$98,"USD",$J$59:$J$98,"&lt;"&amp;EDATE(K$108,1),$K$59:$K$98,"&gt;="&amp;K$108,$I$59:$I$98,"CAPEX")))</x:f>
        <x:v>n.a.</x:v>
      </x:c>
      <x:c r="L125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IF($D$102=0,"n.a.",IF(COUNTIFS($D$59:$D$98,"Sim",$O$59:$O$98,"&lt;&gt;Completo")&gt;0,"n.a.",SUMIFS($M$59:$M$98,$D$59:$D$98,"Sim",$O$59:$O$98,"Completo",$F$59:$F$98,"USD",$J$59:$J$98,"&lt;"&amp;EDATE(L$108,1),$K$59:$K$98,"&gt;="&amp;L$108,$I$59:$I$98,"CAPEX")))</x:f>
        <x:v>n.a.</x:v>
      </x:c>
      <x:c r="M125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IF($D$102=0,"n.a.",IF(COUNTIFS($D$59:$D$98,"Sim",$O$59:$O$98,"&lt;&gt;Completo")&gt;0,"n.a.",SUMIFS($M$59:$M$98,$D$59:$D$98,"Sim",$O$59:$O$98,"Completo",$F$59:$F$98,"USD",$J$59:$J$98,"&lt;"&amp;EDATE(M$108,1),$K$59:$K$98,"&gt;="&amp;M$108,$I$59:$I$98,"CAPEX")))</x:f>
        <x:v>n.a.</x:v>
      </x:c>
      <x:c r="N125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IF($D$102=0,"n.a.",IF(COUNTIFS($D$59:$D$98,"Sim",$O$59:$O$98,"&lt;&gt;Completo")&gt;0,"n.a.",SUMIFS($M$59:$M$98,$D$59:$D$98,"Sim",$O$59:$O$98,"Completo",$F$59:$F$98,"USD",$J$59:$J$98,"&lt;"&amp;EDATE(N$108,1),$K$59:$K$98,"&gt;="&amp;N$108,$I$59:$I$98,"CAPEX")))</x:f>
        <x:v>n.a.</x:v>
      </x:c>
      <x:c r="O125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IF($D$102=0,"n.a.",IF(COUNTIFS($D$59:$D$98,"Sim",$O$59:$O$98,"&lt;&gt;Completo")&gt;0,"n.a.",SUMIFS($M$59:$M$98,$D$59:$D$98,"Sim",$O$59:$O$98,"Completo",$F$59:$F$98,"USD",$J$59:$J$98,"&lt;"&amp;EDATE(O$108,1),$K$59:$K$98,"&gt;="&amp;O$108,$I$59:$I$98,"CAPEX")))</x:f>
        <x:v>n.a.</x:v>
      </x:c>
      <x:c r="P125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IF($D$102=0,"n.a.",IF(COUNTIFS($D$59:$D$98,"Sim",$O$59:$O$98,"&lt;&gt;Completo")&gt;0,"n.a.",SUMIFS($M$59:$M$98,$D$59:$D$98,"Sim",$O$59:$O$98,"Completo",$F$59:$F$98,"USD",$J$59:$J$98,"&lt;"&amp;EDATE(P$108,1),$K$59:$K$98,"&gt;="&amp;P$108,$I$59:$I$98,"CAPEX")))</x:f>
        <x:v>n.a.</x:v>
      </x:c>
      <x:c r="Q125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IF($D$102=0,"n.a.",IF(COUNTIFS($D$59:$D$98,"Sim",$O$59:$O$98,"&lt;&gt;Completo")&gt;0,"n.a.",SUMIFS($M$59:$M$98,$D$59:$D$98,"Sim",$O$59:$O$98,"Completo",$F$59:$F$98,"USD",$J$59:$J$98,"&lt;"&amp;EDATE(Q$108,1),$K$59:$K$98,"&gt;="&amp;Q$108,$I$59:$I$98,"CAPEX")))</x:f>
        <x:v>n.a.</x:v>
      </x:c>
      <x:c r="R125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IF($D$102=0,"n.a.",IF(COUNTIFS($D$59:$D$98,"Sim",$O$59:$O$98,"&lt;&gt;Completo")&gt;0,"n.a.",SUMIFS($M$59:$M$98,$D$59:$D$98,"Sim",$O$59:$O$98,"Completo",$F$59:$F$98,"USD",$J$59:$J$98,"&lt;"&amp;EDATE(R$108,1),$K$59:$K$98,"&gt;="&amp;R$108,$I$59:$I$98,"CAPEX")))</x:f>
        <x:v>n.a.</x:v>
      </x:c>
      <x:c r="S125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IF($D$102=0,"n.a.",IF(COUNTIFS($D$59:$D$98,"Sim",$O$59:$O$98,"&lt;&gt;Completo")&gt;0,"n.a.",SUMIFS($M$59:$M$98,$D$59:$D$98,"Sim",$O$59:$O$98,"Completo",$F$59:$F$98,"USD",$J$59:$J$98,"&lt;"&amp;EDATE(S$108,1),$K$59:$K$98,"&gt;="&amp;S$108,$I$59:$I$98,"CAPEX")))</x:f>
        <x:v>n.a.</x:v>
      </x:c>
      <x:c r="T125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IF($D$102=0,"n.a.",IF(COUNTIFS($D$59:$D$98,"Sim",$O$59:$O$98,"&lt;&gt;Completo")&gt;0,"n.a.",SUMIFS($M$59:$M$98,$D$59:$D$98,"Sim",$O$59:$O$98,"Completo",$F$59:$F$98,"USD",$J$59:$J$98,"&lt;"&amp;EDATE(T$108,1),$K$59:$K$98,"&gt;="&amp;T$108,$I$59:$I$98,"CAPEX")))</x:f>
        <x:v>n.a.</x:v>
      </x:c>
      <x:c r="U125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IF($D$102=0,"n.a.",IF(COUNTIFS($D$59:$D$98,"Sim",$O$59:$O$98,"&lt;&gt;Completo")&gt;0,"n.a.",SUMIFS($M$59:$M$98,$D$59:$D$98,"Sim",$O$59:$O$98,"Completo",$F$59:$F$98,"USD",$J$59:$J$98,"&lt;"&amp;EDATE(U$108,1),$K$59:$K$98,"&gt;="&amp;U$108,$I$59:$I$98,"CAPEX")))</x:f>
        <x:v>n.a.</x:v>
      </x:c>
      <x:c r="V125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IF($D$102=0,"n.a.",IF(COUNTIFS($D$59:$D$98,"Sim",$O$59:$O$98,"&lt;&gt;Completo")&gt;0,"n.a.",SUMIFS($M$59:$M$98,$D$59:$D$98,"Sim",$O$59:$O$98,"Completo",$F$59:$F$98,"USD",$J$59:$J$98,"&lt;"&amp;EDATE(V$108,1),$K$59:$K$98,"&gt;="&amp;V$108,$I$59:$I$98,"CAPEX")))</x:f>
        <x:v>n.a.</x:v>
      </x:c>
      <x:c r="W125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IF($D$102=0,"n.a.",IF(COUNTIFS($D$59:$D$98,"Sim",$O$59:$O$98,"&lt;&gt;Completo")&gt;0,"n.a.",SUMIFS($M$59:$M$98,$D$59:$D$98,"Sim",$O$59:$O$98,"Completo",$F$59:$F$98,"USD",$J$59:$J$98,"&lt;"&amp;EDATE(W$108,1),$K$59:$K$98,"&gt;="&amp;W$108,$I$59:$I$98,"CAPEX")))</x:f>
        <x:v>n.a.</x:v>
      </x:c>
      <x:c r="X125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IF($D$102=0,"n.a.",IF(COUNTIFS($D$59:$D$98,"Sim",$O$59:$O$98,"&lt;&gt;Completo")&gt;0,"n.a.",SUMIFS($M$59:$M$98,$D$59:$D$98,"Sim",$O$59:$O$98,"Completo",$F$59:$F$98,"USD",$J$59:$J$98,"&lt;"&amp;EDATE(X$108,1),$K$59:$K$98,"&gt;="&amp;X$108,$I$59:$I$98,"CAPEX")))</x:f>
        <x:v>n.a.</x:v>
      </x:c>
      <x:c r="Y125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IF($D$102=0,"n.a.",IF(COUNTIFS($D$59:$D$98,"Sim",$O$59:$O$98,"&lt;&gt;Completo")&gt;0,"n.a.",SUMIFS($M$59:$M$98,$D$59:$D$98,"Sim",$O$59:$O$98,"Completo",$F$59:$F$98,"USD",$J$59:$J$98,"&lt;"&amp;EDATE(Y$108,1),$K$59:$K$98,"&gt;="&amp;Y$108,$I$59:$I$98,"CAPEX")))</x:f>
        <x:v>n.a.</x:v>
      </x:c>
      <x:c r="Z125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IF($D$102=0,"n.a.",IF(COUNTIFS($D$59:$D$98,"Sim",$O$59:$O$98,"&lt;&gt;Completo")&gt;0,"n.a.",SUMIFS($M$59:$M$98,$D$59:$D$98,"Sim",$O$59:$O$98,"Completo",$F$59:$F$98,"USD",$J$59:$J$98,"&lt;"&amp;EDATE(Z$108,1),$K$59:$K$98,"&gt;="&amp;Z$108,$I$59:$I$98,"CAPEX")))</x:f>
        <x:v>n.a.</x:v>
      </x:c>
      <x:c r="AA125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IF($D$102=0,"n.a.",IF(COUNTIFS($D$59:$D$98,"Sim",$O$59:$O$98,"&lt;&gt;Completo")&gt;0,"n.a.",SUMIFS($M$59:$M$98,$D$59:$D$98,"Sim",$O$59:$O$98,"Completo",$F$59:$F$98,"USD",$J$59:$J$98,"&lt;"&amp;EDATE(AA$108,1),$K$59:$K$98,"&gt;="&amp;AA$108,$I$59:$I$98,"CAPEX")))</x:f>
        <x:v>n.a.</x:v>
      </x:c>
      <x:c r="AB125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IF($D$102=0,"n.a.",IF(COUNTIFS($D$59:$D$98,"Sim",$O$59:$O$98,"&lt;&gt;Completo")&gt;0,"n.a.",SUMIFS($M$59:$M$98,$D$59:$D$98,"Sim",$O$59:$O$98,"Completo",$F$59:$F$98,"USD",$J$59:$J$98,"&lt;"&amp;EDATE(AB$108,1),$K$59:$K$98,"&gt;="&amp;AB$108,$I$59:$I$98,"CAPEX")))</x:f>
        <x:v>n.a.</x:v>
      </x:c>
      <x:c r="AC125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IF($D$102=0,"n.a.",IF(COUNTIFS($D$59:$D$98,"Sim",$O$59:$O$98,"&lt;&gt;Completo")&gt;0,"n.a.",SUMIFS($M$59:$M$98,$D$59:$D$98,"Sim",$O$59:$O$98,"Completo",$F$59:$F$98,"USD",$J$59:$J$98,"&lt;"&amp;EDATE(AC$108,1),$K$59:$K$98,"&gt;="&amp;AC$108,$I$59:$I$98,"CAPEX")))</x:f>
        <x:v>n.a.</x:v>
      </x:c>
      <x:c r="AD125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IF($D$102=0,"n.a.",IF(COUNTIFS($D$59:$D$98,"Sim",$O$59:$O$98,"&lt;&gt;Completo")&gt;0,"n.a.",SUMIFS($M$59:$M$98,$D$59:$D$98,"Sim",$O$59:$O$98,"Completo",$F$59:$F$98,"USD",$J$59:$J$98,"&lt;"&amp;EDATE(AD$108,1),$K$59:$K$98,"&gt;="&amp;AD$108,$I$59:$I$98,"CAPEX")))</x:f>
        <x:v>n.a.</x:v>
      </x:c>
      <x:c r="AE125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IF($D$102=0,"n.a.",IF(COUNTIFS($D$59:$D$98,"Sim",$O$59:$O$98,"&lt;&gt;Completo")&gt;0,"n.a.",SUMIFS($M$59:$M$98,$D$59:$D$98,"Sim",$O$59:$O$98,"Completo",$F$59:$F$98,"USD",$J$59:$J$98,"&lt;"&amp;EDATE(AE$108,1),$K$59:$K$98,"&gt;="&amp;AE$108,$I$59:$I$98,"CAPEX")))</x:f>
        <x:v>n.a.</x:v>
      </x:c>
      <x:c r="AF125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IF($D$102=0,"n.a.",IF(COUNTIFS($D$59:$D$98,"Sim",$O$59:$O$98,"&lt;&gt;Completo")&gt;0,"n.a.",SUMIFS($M$59:$M$98,$D$59:$D$98,"Sim",$O$59:$O$98,"Completo",$F$59:$F$98,"USD",$J$59:$J$98,"&lt;"&amp;EDATE(AF$108,1),$K$59:$K$98,"&gt;="&amp;AF$108,$I$59:$I$98,"CAPEX")))</x:f>
        <x:v>n.a.</x:v>
      </x:c>
      <x:c r="AG125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IF($D$102=0,"n.a.",IF(COUNTIFS($D$59:$D$98,"Sim",$O$59:$O$98,"&lt;&gt;Completo")&gt;0,"n.a.",SUMIFS($M$59:$M$98,$D$59:$D$98,"Sim",$O$59:$O$98,"Completo",$F$59:$F$98,"USD",$J$59:$J$98,"&lt;"&amp;EDATE(AG$108,1),$K$59:$K$98,"&gt;="&amp;AG$108,$I$59:$I$98,"CAPEX")))</x:f>
        <x:v>n.a.</x:v>
      </x:c>
      <x:c r="AH125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IF($D$102=0,"n.a.",IF(COUNTIFS($D$59:$D$98,"Sim",$O$59:$O$98,"&lt;&gt;Completo")&gt;0,"n.a.",SUMIFS($M$59:$M$98,$D$59:$D$98,"Sim",$O$59:$O$98,"Completo",$F$59:$F$98,"USD",$J$59:$J$98,"&lt;"&amp;EDATE(AH$108,1),$K$59:$K$98,"&gt;="&amp;AH$108,$I$59:$I$98,"CAPEX")))</x:f>
        <x:v>n.a.</x:v>
      </x:c>
      <x:c r="AI125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IF($D$102=0,"n.a.",IF(COUNTIFS($D$59:$D$98,"Sim",$O$59:$O$98,"&lt;&gt;Completo")&gt;0,"n.a.",SUMIFS($M$59:$M$98,$D$59:$D$98,"Sim",$O$59:$O$98,"Completo",$F$59:$F$98,"USD",$J$59:$J$98,"&lt;"&amp;EDATE(AI$108,1),$K$59:$K$98,"&gt;="&amp;AI$108,$I$59:$I$98,"CAPEX")))</x:f>
        <x:v>n.a.</x:v>
      </x:c>
      <x:c r="AJ125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IF($D$102=0,"n.a.",IF(COUNTIFS($D$59:$D$98,"Sim",$O$59:$O$98,"&lt;&gt;Completo")&gt;0,"n.a.",SUMIFS($M$59:$M$98,$D$59:$D$98,"Sim",$O$59:$O$98,"Completo",$F$59:$F$98,"USD",$J$59:$J$98,"&lt;"&amp;EDATE(AJ$108,1),$K$59:$K$98,"&gt;="&amp;AJ$108,$I$59:$I$98,"CAPEX")))</x:f>
        <x:v>n.a.</x:v>
      </x:c>
      <x:c r="AK125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IF($D$102=0,"n.a.",IF(COUNTIFS($D$59:$D$98,"Sim",$O$59:$O$98,"&lt;&gt;Completo")&gt;0,"n.a.",SUMIFS($M$59:$M$98,$D$59:$D$98,"Sim",$O$59:$O$98,"Completo",$F$59:$F$98,"USD",$J$59:$J$98,"&lt;"&amp;EDATE(AK$108,1),$K$59:$K$98,"&gt;="&amp;AK$108,$I$59:$I$98,"CAPEX")))</x:f>
        <x:v>n.a.</x:v>
      </x:c>
      <x:c r="AL125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IF($D$102=0,"n.a.",IF(COUNTIFS($D$59:$D$98,"Sim",$O$59:$O$98,"&lt;&gt;Completo")&gt;0,"n.a.",SUMIFS($M$59:$M$98,$D$59:$D$98,"Sim",$O$59:$O$98,"Completo",$F$59:$F$98,"USD",$J$59:$J$98,"&lt;"&amp;EDATE(AL$108,1),$K$59:$K$98,"&gt;="&amp;AL$108,$I$59:$I$98,"CAPEX")))</x:f>
        <x:v>n.a.</x:v>
      </x:c>
      <x:c r="AM125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IF($D$102=0,"n.a.",IF(COUNTIFS($D$59:$D$98,"Sim",$O$59:$O$98,"&lt;&gt;Completo")&gt;0,"n.a.",SUMIFS($M$59:$M$98,$D$59:$D$98,"Sim",$O$59:$O$98,"Completo",$F$59:$F$98,"USD",$J$59:$J$98,"&lt;"&amp;EDATE(AM$108,1),$K$59:$K$98,"&gt;="&amp;AM$108,$I$59:$I$98,"CAPEX")))</x:f>
        <x:v>n.a.</x:v>
      </x:c>
      <x:c r="AN125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IF($D$102=0,"n.a.",IF(COUNTIFS($D$59:$D$98,"Sim",$O$59:$O$98,"&lt;&gt;Completo")&gt;0,"n.a.",SUMIFS($M$59:$M$98,$D$59:$D$98,"Sim",$O$59:$O$98,"Completo",$F$59:$F$98,"USD",$J$59:$J$98,"&lt;"&amp;EDATE(AN$108,1),$K$59:$K$98,"&gt;="&amp;AN$108,$I$59:$I$98,"CAPEX")))</x:f>
        <x:v>n.a.</x:v>
      </x:c>
      <x:c r="AO125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IF($D$102=0,"n.a.",IF(COUNTIFS($D$59:$D$98,"Sim",$O$59:$O$98,"&lt;&gt;Completo")&gt;0,"n.a.",SUMIFS($M$59:$M$98,$D$59:$D$98,"Sim",$O$59:$O$98,"Completo",$F$59:$F$98,"USD",$J$59:$J$98,"&lt;"&amp;EDATE(AO$108,1),$K$59:$K$98,"&gt;="&amp;AO$108,$I$59:$I$98,"CAPEX")))</x:f>
        <x:v>n.a.</x:v>
      </x:c>
      <x:c r="AP125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IF($D$102=0,"n.a.",IF(COUNTIFS($D$59:$D$98,"Sim",$O$59:$O$98,"&lt;&gt;Completo")&gt;0,"n.a.",SUMIFS($M$59:$M$98,$D$59:$D$98,"Sim",$O$59:$O$98,"Completo",$F$59:$F$98,"USD",$J$59:$J$98,"&lt;"&amp;EDATE(AP$108,1),$K$59:$K$98,"&gt;="&amp;AP$108,$I$59:$I$98,"CAPEX")))</x:f>
        <x:v>n.a.</x:v>
      </x:c>
      <x:c r="AQ125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IF($D$102=0,"n.a.",IF(COUNTIFS($D$59:$D$98,"Sim",$O$59:$O$98,"&lt;&gt;Completo")&gt;0,"n.a.",SUMIFS($M$59:$M$98,$D$59:$D$98,"Sim",$O$59:$O$98,"Completo",$F$59:$F$98,"USD",$J$59:$J$98,"&lt;"&amp;EDATE(AQ$108,1),$K$59:$K$98,"&gt;="&amp;AQ$108,$I$59:$I$98,"CAPEX")))</x:f>
        <x:v>n.a.</x:v>
      </x:c>
      <x:c r="AR125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IF($D$102=0,"n.a.",IF(COUNTIFS($D$59:$D$98,"Sim",$O$59:$O$98,"&lt;&gt;Completo")&gt;0,"n.a.",SUMIFS($M$59:$M$98,$D$59:$D$98,"Sim",$O$59:$O$98,"Completo",$F$59:$F$98,"USD",$J$59:$J$98,"&lt;"&amp;EDATE(AR$108,1),$K$59:$K$98,"&gt;="&amp;AR$108,$I$59:$I$98,"CAPEX")))</x:f>
        <x:v>n.a.</x:v>
      </x:c>
      <x:c r="AS125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IF($D$102=0,"n.a.",IF(COUNTIFS($D$59:$D$98,"Sim",$O$59:$O$98,"&lt;&gt;Completo")&gt;0,"n.a.",SUMIFS($M$59:$M$98,$D$59:$D$98,"Sim",$O$59:$O$98,"Completo",$F$59:$F$98,"USD",$J$59:$J$98,"&lt;"&amp;EDATE(AS$108,1),$K$59:$K$98,"&gt;="&amp;AS$108,$I$59:$I$98,"CAPEX")))</x:f>
        <x:v>n.a.</x:v>
      </x:c>
      <x:c r="AT125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IF($D$102=0,"n.a.",IF(COUNTIFS($D$59:$D$98,"Sim",$O$59:$O$98,"&lt;&gt;Completo")&gt;0,"n.a.",SUMIFS($M$59:$M$98,$D$59:$D$98,"Sim",$O$59:$O$98,"Completo",$F$59:$F$98,"USD",$J$59:$J$98,"&lt;"&amp;EDATE(AT$108,1),$K$59:$K$98,"&gt;="&amp;AT$108,$I$59:$I$98,"CAPEX")))</x:f>
        <x:v>n.a.</x:v>
      </x:c>
      <x:c r="AU125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IF($D$102=0,"n.a.",IF(COUNTIFS($D$59:$D$98,"Sim",$O$59:$O$98,"&lt;&gt;Completo")&gt;0,"n.a.",SUMIFS($M$59:$M$98,$D$59:$D$98,"Sim",$O$59:$O$98,"Completo",$F$59:$F$98,"USD",$J$59:$J$98,"&lt;"&amp;EDATE(AU$108,1),$K$59:$K$98,"&gt;="&amp;AU$108,$I$59:$I$98,"CAPEX")))</x:f>
        <x:v>n.a.</x:v>
      </x:c>
      <x:c r="AV125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IF($D$102=0,"n.a.",IF(COUNTIFS($D$59:$D$98,"Sim",$O$59:$O$98,"&lt;&gt;Completo")&gt;0,"n.a.",SUMIFS($M$59:$M$98,$D$59:$D$98,"Sim",$O$59:$O$98,"Completo",$F$59:$F$98,"USD",$J$59:$J$98,"&lt;"&amp;EDATE(AV$108,1),$K$59:$K$98,"&gt;="&amp;AV$108,$I$59:$I$98,"CAPEX")))</x:f>
        <x:v>n.a.</x:v>
      </x:c>
      <x:c r="AW125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IF($D$102=0,"n.a.",IF(COUNTIFS($D$59:$D$98,"Sim",$O$59:$O$98,"&lt;&gt;Completo")&gt;0,"n.a.",SUMIFS($M$59:$M$98,$D$59:$D$98,"Sim",$O$59:$O$98,"Completo",$F$59:$F$98,"USD",$J$59:$J$98,"&lt;"&amp;EDATE(AW$108,1),$K$59:$K$98,"&gt;="&amp;AW$108,$I$59:$I$98,"CAPEX")))</x:f>
        <x:v>n.a.</x:v>
      </x:c>
      <x:c r="AX125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IF($D$102=0,"n.a.",IF(COUNTIFS($D$59:$D$98,"Sim",$O$59:$O$98,"&lt;&gt;Completo")&gt;0,"n.a.",SUMIFS($M$59:$M$98,$D$59:$D$98,"Sim",$O$59:$O$98,"Completo",$F$59:$F$98,"USD",$J$59:$J$98,"&lt;"&amp;EDATE(AX$108,1),$K$59:$K$98,"&gt;="&amp;AX$108,$I$59:$I$98,"CAPEX")))</x:f>
        <x:v>n.a.</x:v>
      </x:c>
      <x:c r="AY125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IF($D$102=0,"n.a.",IF(COUNTIFS($D$59:$D$98,"Sim",$O$59:$O$98,"&lt;&gt;Completo")&gt;0,"n.a.",SUMIFS($M$59:$M$98,$D$59:$D$98,"Sim",$O$59:$O$98,"Completo",$F$59:$F$98,"USD",$J$59:$J$98,"&lt;"&amp;EDATE(AY$108,1),$K$59:$K$98,"&gt;="&amp;AY$108,$I$59:$I$98,"CAPEX")))</x:f>
        <x:v>n.a.</x:v>
      </x:c>
      <x:c r="AZ125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IF($D$102=0,"n.a.",IF(COUNTIFS($D$59:$D$98,"Sim",$O$59:$O$98,"&lt;&gt;Completo")&gt;0,"n.a.",SUMIFS($M$59:$M$98,$D$59:$D$98,"Sim",$O$59:$O$98,"Completo",$F$59:$F$98,"USD",$J$59:$J$98,"&lt;"&amp;EDATE(AZ$108,1),$K$59:$K$98,"&gt;="&amp;AZ$108,$I$59:$I$98,"CAPEX")))</x:f>
        <x:v>n.a.</x:v>
      </x:c>
      <x:c r="BA125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IF($D$102=0,"n.a.",IF(COUNTIFS($D$59:$D$98,"Sim",$O$59:$O$98,"&lt;&gt;Completo")&gt;0,"n.a.",SUMIFS($M$59:$M$98,$D$59:$D$98,"Sim",$O$59:$O$98,"Completo",$F$59:$F$98,"USD",$J$59:$J$98,"&lt;"&amp;EDATE(BA$108,1),$K$59:$K$98,"&gt;="&amp;BA$108,$I$59:$I$98,"CAPEX")))</x:f>
        <x:v>n.a.</x:v>
      </x:c>
      <x:c r="BB125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IF($D$102=0,"n.a.",IF(COUNTIFS($D$59:$D$98,"Sim",$O$59:$O$98,"&lt;&gt;Completo")&gt;0,"n.a.",SUMIFS($M$59:$M$98,$D$59:$D$98,"Sim",$O$59:$O$98,"Completo",$F$59:$F$98,"USD",$J$59:$J$98,"&lt;"&amp;EDATE(BB$108,1),$K$59:$K$98,"&gt;="&amp;BB$108,$I$59:$I$98,"CAPEX")))</x:f>
        <x:v>n.a.</x:v>
      </x:c>
      <x:c r="BC125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IF($D$102=0,"n.a.",IF(COUNTIFS($D$59:$D$98,"Sim",$O$59:$O$98,"&lt;&gt;Completo")&gt;0,"n.a.",SUMIFS($M$59:$M$98,$D$59:$D$98,"Sim",$O$59:$O$98,"Completo",$F$59:$F$98,"USD",$J$59:$J$98,"&lt;"&amp;EDATE(BC$108,1),$K$59:$K$98,"&gt;="&amp;BC$108,$I$59:$I$98,"CAPEX")))</x:f>
        <x:v>n.a.</x:v>
      </x:c>
      <x:c r="BD125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IF($D$102=0,"n.a.",IF(COUNTIFS($D$59:$D$98,"Sim",$O$59:$O$98,"&lt;&gt;Completo")&gt;0,"n.a.",SUMIFS($M$59:$M$98,$D$59:$D$98,"Sim",$O$59:$O$98,"Completo",$F$59:$F$98,"USD",$J$59:$J$98,"&lt;"&amp;EDATE(BD$108,1),$K$59:$K$98,"&gt;="&amp;BD$108,$I$59:$I$98,"CAPEX")))</x:f>
        <x:v>n.a.</x:v>
      </x:c>
      <x:c r="BE125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IF($D$102=0,"n.a.",IF(COUNTIFS($D$59:$D$98,"Sim",$O$59:$O$98,"&lt;&gt;Completo")&gt;0,"n.a.",SUMIFS($M$59:$M$98,$D$59:$D$98,"Sim",$O$59:$O$98,"Completo",$F$59:$F$98,"USD",$J$59:$J$98,"&lt;"&amp;EDATE(BE$108,1),$K$59:$K$98,"&gt;="&amp;BE$108,$I$59:$I$98,"CAPEX")))</x:f>
        <x:v>n.a.</x:v>
      </x:c>
      <x:c r="BF125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IF($D$102=0,"n.a.",IF(COUNTIFS($D$59:$D$98,"Sim",$O$59:$O$98,"&lt;&gt;Completo")&gt;0,"n.a.",SUMIFS($M$59:$M$98,$D$59:$D$98,"Sim",$O$59:$O$98,"Completo",$F$59:$F$98,"USD",$J$59:$J$98,"&lt;"&amp;EDATE(BF$108,1),$K$59:$K$98,"&gt;="&amp;BF$108,$I$59:$I$98,"CAPEX")))</x:f>
        <x:v>n.a.</x:v>
      </x:c>
      <x:c r="BG125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IF($D$102=0,"n.a.",IF(COUNTIFS($D$59:$D$98,"Sim",$O$59:$O$98,"&lt;&gt;Completo")&gt;0,"n.a.",SUMIFS($M$59:$M$98,$D$59:$D$98,"Sim",$O$59:$O$98,"Completo",$F$59:$F$98,"USD",$J$59:$J$98,"&lt;"&amp;EDATE(BG$108,1),$K$59:$K$98,"&gt;="&amp;BG$108,$I$59:$I$98,"CAPEX")))</x:f>
        <x:v>n.a.</x:v>
      </x:c>
      <x:c r="BH125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IF($D$102=0,"n.a.",IF(COUNTIFS($D$59:$D$98,"Sim",$O$59:$O$98,"&lt;&gt;Completo")&gt;0,"n.a.",SUMIFS($M$59:$M$98,$D$59:$D$98,"Sim",$O$59:$O$98,"Completo",$F$59:$F$98,"USD",$J$59:$J$98,"&lt;"&amp;EDATE(BH$108,1),$K$59:$K$98,"&gt;="&amp;BH$108,$I$59:$I$98,"CAPEX")))</x:f>
        <x:v>n.a.</x:v>
      </x:c>
      <x:c r="BI125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IF($D$102=0,"n.a.",IF(COUNTIFS($D$59:$D$98,"Sim",$O$59:$O$98,"&lt;&gt;Completo")&gt;0,"n.a.",SUMIFS($M$59:$M$98,$D$59:$D$98,"Sim",$O$59:$O$98,"Completo",$F$59:$F$98,"USD",$J$59:$J$98,"&lt;"&amp;EDATE(BI$108,1),$K$59:$K$98,"&gt;="&amp;BI$108,$I$59:$I$98,"CAPEX")))</x:f>
        <x:v>n.a.</x:v>
      </x:c>
      <x:c r="BJ125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IF($D$102=0,"n.a.",IF(COUNTIFS($D$59:$D$98,"Sim",$O$59:$O$98,"&lt;&gt;Completo")&gt;0,"n.a.",SUMIFS($M$59:$M$98,$D$59:$D$98,"Sim",$O$59:$O$98,"Completo",$F$59:$F$98,"USD",$J$59:$J$98,"&lt;"&amp;EDATE(BJ$108,1),$K$59:$K$98,"&gt;="&amp;BJ$108,$I$59:$I$98,"CAPEX")))</x:f>
        <x:v>n.a.</x:v>
      </x:c>
      <x:c r="BK125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IF($D$102=0,"n.a.",IF(COUNTIFS($D$59:$D$98,"Sim",$O$59:$O$98,"&lt;&gt;Completo")&gt;0,"n.a.",SUMIFS($M$59:$M$98,$D$59:$D$98,"Sim",$O$59:$O$98,"Completo",$F$59:$F$98,"USD",$J$59:$J$98,"&lt;"&amp;EDATE(BK$108,1),$K$59:$K$98,"&gt;="&amp;BK$108,$I$59:$I$98,"CAPEX")))</x:f>
        <x:v>n.a.</x:v>
      </x:c>
      <x:c r="BL125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IF($D$102=0,"n.a.",IF(COUNTIFS($D$59:$D$98,"Sim",$O$59:$O$98,"&lt;&gt;Completo")&gt;0,"n.a.",SUMIFS($M$59:$M$98,$D$59:$D$98,"Sim",$O$59:$O$98,"Completo",$F$59:$F$98,"USD",$J$59:$J$98,"&lt;"&amp;EDATE(BL$108,1),$K$59:$K$98,"&gt;="&amp;BL$108,$I$59:$I$98,"CAPEX")))</x:f>
        <x:v>n.a.</x:v>
      </x:c>
      <x:c r="BM125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IF($D$102=0,"n.a.",IF(COUNTIFS($D$59:$D$98,"Sim",$O$59:$O$98,"&lt;&gt;Completo")&gt;0,"n.a.",SUMIFS($M$59:$M$98,$D$59:$D$98,"Sim",$O$59:$O$98,"Completo",$F$59:$F$98,"USD",$J$59:$J$98,"&lt;"&amp;EDATE(BM$108,1),$K$59:$K$98,"&gt;="&amp;BM$108,$I$59:$I$98,"CAPEX")))</x:f>
        <x:v>n.a.</x:v>
      </x:c>
      <x:c r="BN125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IF($D$102=0,"n.a.",IF(COUNTIFS($D$59:$D$98,"Sim",$O$59:$O$98,"&lt;&gt;Completo")&gt;0,"n.a.",SUMIFS($M$59:$M$98,$D$59:$D$98,"Sim",$O$59:$O$98,"Completo",$F$59:$F$98,"USD",$J$59:$J$98,"&lt;"&amp;EDATE(BN$108,1),$K$59:$K$98,"&gt;="&amp;BN$108,$I$59:$I$98,"CAPEX")))</x:f>
        <x:v>n.a.</x:v>
      </x:c>
      <x:c r="BO125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IF($D$102=0,"n.a.",IF(COUNTIFS($D$59:$D$98,"Sim",$O$59:$O$98,"&lt;&gt;Completo")&gt;0,"n.a.",SUMIFS($M$59:$M$98,$D$59:$D$98,"Sim",$O$59:$O$98,"Completo",$F$59:$F$98,"USD",$J$59:$J$98,"&lt;"&amp;EDATE(BO$108,1),$K$59:$K$98,"&gt;="&amp;BO$108,$I$59:$I$98,"CAPEX")))</x:f>
        <x:v>n.a.</x:v>
      </x:c>
      <x:c r="BP125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IF($D$102=0,"n.a.",IF(COUNTIFS($D$59:$D$98,"Sim",$O$59:$O$98,"&lt;&gt;Completo")&gt;0,"n.a.",SUMIFS($M$59:$M$98,$D$59:$D$98,"Sim",$O$59:$O$98,"Completo",$F$59:$F$98,"USD",$J$59:$J$98,"&lt;"&amp;EDATE(BP$108,1),$K$59:$K$98,"&gt;="&amp;BP$108,$I$59:$I$98,"CAPEX")))</x:f>
        <x:v>n.a.</x:v>
      </x:c>
      <x:c r="BQ125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IF($D$102=0,"n.a.",IF(COUNTIFS($D$59:$D$98,"Sim",$O$59:$O$98,"&lt;&gt;Completo")&gt;0,"n.a.",SUMIFS($M$59:$M$98,$D$59:$D$98,"Sim",$O$59:$O$98,"Completo",$F$59:$F$98,"USD",$J$59:$J$98,"&lt;"&amp;EDATE(BQ$108,1),$K$59:$K$98,"&gt;="&amp;BQ$108,$I$59:$I$98,"CAPEX")))</x:f>
        <x:v>n.a.</x:v>
      </x:c>
      <x:c r="BR125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IF($D$102=0,"n.a.",IF(COUNTIFS($D$59:$D$98,"Sim",$O$59:$O$98,"&lt;&gt;Completo")&gt;0,"n.a.",SUMIFS($M$59:$M$98,$D$59:$D$98,"Sim",$O$59:$O$98,"Completo",$F$59:$F$98,"USD",$J$59:$J$98,"&lt;"&amp;EDATE(BR$108,1),$K$59:$K$98,"&gt;="&amp;BR$108,$I$59:$I$98,"CAPEX")))</x:f>
        <x:v>n.a.</x:v>
      </x:c>
      <x:c r="BS125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IF($D$102=0,"n.a.",IF(COUNTIFS($D$59:$D$98,"Sim",$O$59:$O$98,"&lt;&gt;Completo")&gt;0,"n.a.",SUMIFS($M$59:$M$98,$D$59:$D$98,"Sim",$O$59:$O$98,"Completo",$F$59:$F$98,"USD",$J$59:$J$98,"&lt;"&amp;EDATE(BS$108,1),$K$59:$K$98,"&gt;="&amp;BS$108,$I$59:$I$98,"CAPEX")))</x:f>
        <x:v>n.a.</x:v>
      </x:c>
      <x:c r="BT125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IF($D$102=0,"n.a.",IF(COUNTIFS($D$59:$D$98,"Sim",$O$59:$O$98,"&lt;&gt;Completo")&gt;0,"n.a.",SUMIFS($M$59:$M$98,$D$59:$D$98,"Sim",$O$59:$O$98,"Completo",$F$59:$F$98,"USD",$J$59:$J$98,"&lt;"&amp;EDATE(BT$108,1),$K$59:$K$98,"&gt;="&amp;BT$108,$I$59:$I$98,"CAPEX")))</x:f>
        <x:v>n.a.</x:v>
      </x:c>
      <x:c r="BU125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IF($D$102=0,"n.a.",IF(COUNTIFS($D$59:$D$98,"Sim",$O$59:$O$98,"&lt;&gt;Completo")&gt;0,"n.a.",SUMIFS($M$59:$M$98,$D$59:$D$98,"Sim",$O$59:$O$98,"Completo",$F$59:$F$98,"USD",$J$59:$J$98,"&lt;"&amp;EDATE(BU$108,1),$K$59:$K$98,"&gt;="&amp;BU$108,$I$59:$I$98,"CAPEX")))</x:f>
        <x:v>n.a.</x:v>
      </x:c>
      <x:c r="BV125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IF($D$102=0,"n.a.",IF(COUNTIFS($D$59:$D$98,"Sim",$O$59:$O$98,"&lt;&gt;Completo")&gt;0,"n.a.",SUMIFS($M$59:$M$98,$D$59:$D$98,"Sim",$O$59:$O$98,"Completo",$F$59:$F$98,"USD",$J$59:$J$98,"&lt;"&amp;EDATE(BV$108,1),$K$59:$K$98,"&gt;="&amp;BV$108,$I$59:$I$98,"CAPEX")))</x:f>
        <x:v>n.a.</x:v>
      </x:c>
      <x:c r="BW125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IF($D$102=0,"n.a.",IF(COUNTIFS($D$59:$D$98,"Sim",$O$59:$O$98,"&lt;&gt;Completo")&gt;0,"n.a.",SUMIFS($M$59:$M$98,$D$59:$D$98,"Sim",$O$59:$O$98,"Completo",$F$59:$F$98,"USD",$J$59:$J$98,"&lt;"&amp;EDATE(BW$108,1),$K$59:$K$98,"&gt;="&amp;BW$108,$I$59:$I$98,"CAPEX")))</x:f>
        <x:v>n.a.</x:v>
      </x:c>
      <x:c r="BX125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IF($D$102=0,"n.a.",IF(COUNTIFS($D$59:$D$98,"Sim",$O$59:$O$98,"&lt;&gt;Completo")&gt;0,"n.a.",SUMIFS($M$59:$M$98,$D$59:$D$98,"Sim",$O$59:$O$98,"Completo",$F$59:$F$98,"USD",$J$59:$J$98,"&lt;"&amp;EDATE(BX$108,1),$K$59:$K$98,"&gt;="&amp;BX$108,$I$59:$I$98,"CAPEX")))</x:f>
        <x:v>n.a.</x:v>
      </x:c>
      <x:c r="BY125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IF($D$102=0,"n.a.",IF(COUNTIFS($D$59:$D$98,"Sim",$O$59:$O$98,"&lt;&gt;Completo")&gt;0,"n.a.",SUMIFS($M$59:$M$98,$D$59:$D$98,"Sim",$O$59:$O$98,"Completo",$F$59:$F$98,"USD",$J$59:$J$98,"&lt;"&amp;EDATE(BY$108,1),$K$59:$K$98,"&gt;="&amp;BY$108,$I$59:$I$98,"CAPEX")))</x:f>
        <x:v>n.a.</x:v>
      </x:c>
      <x:c r="BZ125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IF($D$102=0,"n.a.",IF(COUNTIFS($D$59:$D$98,"Sim",$O$59:$O$98,"&lt;&gt;Completo")&gt;0,"n.a.",SUMIFS($M$59:$M$98,$D$59:$D$98,"Sim",$O$59:$O$98,"Completo",$F$59:$F$98,"USD",$J$59:$J$98,"&lt;"&amp;EDATE(BZ$108,1),$K$59:$K$98,"&gt;="&amp;BZ$108,$I$59:$I$98,"CAPEX")))</x:f>
        <x:v>n.a.</x:v>
      </x:c>
      <x:c r="CA125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IF($D$102=0,"n.a.",IF(COUNTIFS($D$59:$D$98,"Sim",$O$59:$O$98,"&lt;&gt;Completo")&gt;0,"n.a.",SUMIFS($M$59:$M$98,$D$59:$D$98,"Sim",$O$59:$O$98,"Completo",$F$59:$F$98,"USD",$J$59:$J$98,"&lt;"&amp;EDATE(CA$108,1),$K$59:$K$98,"&gt;="&amp;CA$108,$I$59:$I$98,"CAPEX")))</x:f>
        <x:v>n.a.</x:v>
      </x:c>
      <x:c r="CB125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IF($D$102=0,"n.a.",IF(COUNTIFS($D$59:$D$98,"Sim",$O$59:$O$98,"&lt;&gt;Completo")&gt;0,"n.a.",SUMIFS($M$59:$M$98,$D$59:$D$98,"Sim",$O$59:$O$98,"Completo",$F$59:$F$98,"USD",$J$59:$J$98,"&lt;"&amp;EDATE(CB$108,1),$K$59:$K$98,"&gt;="&amp;CB$108,$I$59:$I$98,"CAPEX")))</x:f>
        <x:v>n.a.</x:v>
      </x:c>
      <x:c r="CC125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IF($D$102=0,"n.a.",IF(COUNTIFS($D$59:$D$98,"Sim",$O$59:$O$98,"&lt;&gt;Completo")&gt;0,"n.a.",SUMIFS($M$59:$M$98,$D$59:$D$98,"Sim",$O$59:$O$98,"Completo",$F$59:$F$98,"USD",$J$59:$J$98,"&lt;"&amp;EDATE(CC$108,1),$K$59:$K$98,"&gt;="&amp;CC$108,$I$59:$I$98,"CAPEX")))</x:f>
        <x:v>n.a.</x:v>
      </x:c>
      <x:c r="CD125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IF($D$102=0,"n.a.",IF(COUNTIFS($D$59:$D$98,"Sim",$O$59:$O$98,"&lt;&gt;Completo")&gt;0,"n.a.",SUMIFS($M$59:$M$98,$D$59:$D$98,"Sim",$O$59:$O$98,"Completo",$F$59:$F$98,"USD",$J$59:$J$98,"&lt;"&amp;EDATE(CD$108,1),$K$59:$K$98,"&gt;="&amp;CD$108,$I$59:$I$98,"CAPEX")))</x:f>
        <x:v>n.a.</x:v>
      </x:c>
      <x:c r="CE125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IF($D$102=0,"n.a.",IF(COUNTIFS($D$59:$D$98,"Sim",$O$59:$O$98,"&lt;&gt;Completo")&gt;0,"n.a.",SUMIFS($M$59:$M$98,$D$59:$D$98,"Sim",$O$59:$O$98,"Completo",$F$59:$F$98,"USD",$J$59:$J$98,"&lt;"&amp;EDATE(CE$108,1),$K$59:$K$98,"&gt;="&amp;CE$108,$I$59:$I$98,"CAPEX")))</x:f>
        <x:v>n.a.</x:v>
      </x:c>
      <x:c r="CF125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IF($D$102=0,"n.a.",IF(COUNTIFS($D$59:$D$98,"Sim",$O$59:$O$98,"&lt;&gt;Completo")&gt;0,"n.a.",SUMIFS($M$59:$M$98,$D$59:$D$98,"Sim",$O$59:$O$98,"Completo",$F$59:$F$98,"USD",$J$59:$J$98,"&lt;"&amp;EDATE(CF$108,1),$K$59:$K$98,"&gt;="&amp;CF$108,$I$59:$I$98,"CAPEX")))</x:f>
        <x:v>n.a.</x:v>
      </x:c>
      <x:c r="CG125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IF($D$102=0,"n.a.",IF(COUNTIFS($D$59:$D$98,"Sim",$O$59:$O$98,"&lt;&gt;Completo")&gt;0,"n.a.",SUMIFS($M$59:$M$98,$D$59:$D$98,"Sim",$O$59:$O$98,"Completo",$F$59:$F$98,"USD",$J$59:$J$98,"&lt;"&amp;EDATE(CG$108,1),$K$59:$K$98,"&gt;="&amp;CG$108,$I$59:$I$98,"CAPEX")))</x:f>
        <x:v>n.a.</x:v>
      </x:c>
      <x:c r="CH125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IF($D$102=0,"n.a.",IF(COUNTIFS($D$59:$D$98,"Sim",$O$59:$O$98,"&lt;&gt;Completo")&gt;0,"n.a.",SUMIFS($M$59:$M$98,$D$59:$D$98,"Sim",$O$59:$O$98,"Completo",$F$59:$F$98,"USD",$J$59:$J$98,"&lt;"&amp;EDATE(CH$108,1),$K$59:$K$98,"&gt;="&amp;CH$108,$I$59:$I$98,"CAPEX")))</x:f>
        <x:v>n.a.</x:v>
      </x:c>
      <x:c r="CI125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IF($D$102=0,"n.a.",IF(COUNTIFS($D$59:$D$98,"Sim",$O$59:$O$98,"&lt;&gt;Completo")&gt;0,"n.a.",SUMIFS($M$59:$M$98,$D$59:$D$98,"Sim",$O$59:$O$98,"Completo",$F$59:$F$98,"USD",$J$59:$J$98,"&lt;"&amp;EDATE(CI$108,1),$K$59:$K$98,"&gt;="&amp;CI$108,$I$59:$I$98,"CAPEX")))</x:f>
        <x:v>n.a.</x:v>
      </x:c>
      <x:c r="CJ125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IF($D$102=0,"n.a.",IF(COUNTIFS($D$59:$D$98,"Sim",$O$59:$O$98,"&lt;&gt;Completo")&gt;0,"n.a.",SUMIFS($M$59:$M$98,$D$59:$D$98,"Sim",$O$59:$O$98,"Completo",$F$59:$F$98,"USD",$J$59:$J$98,"&lt;"&amp;EDATE(CJ$108,1),$K$59:$K$98,"&gt;="&amp;CJ$108,$I$59:$I$98,"CAPEX")))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IF($D$102=0,"n.a.",IF(COUNTIFS($D$59:$D$98,"Sim",$O$59:$O$98,"&lt;&gt;Completo")&gt;0,"n.a.",SUMIFS($M$59:$M$98,$D$59:$D$98,"Sim",$O$59:$O$98,"Completo",$F$59:$F$98,"BRL",$J$59:$J$98,"&lt;"&amp;EDATE(E$108,1),$K$59:$K$98,"&gt;="&amp;E$108,$I$59:$I$98,"CAPEX")))</x:f>
        <x:v>n.a.</x:v>
      </x:c>
      <x:c r="F126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IF($D$102=0,"n.a.",IF(COUNTIFS($D$59:$D$98,"Sim",$O$59:$O$98,"&lt;&gt;Completo")&gt;0,"n.a.",SUMIFS($M$59:$M$98,$D$59:$D$98,"Sim",$O$59:$O$98,"Completo",$F$59:$F$98,"BRL",$J$59:$J$98,"&lt;"&amp;EDATE(F$108,1),$K$59:$K$98,"&gt;="&amp;F$108,$I$59:$I$98,"CAPEX")))</x:f>
        <x:v>n.a.</x:v>
      </x:c>
      <x:c r="G126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IF($D$102=0,"n.a.",IF(COUNTIFS($D$59:$D$98,"Sim",$O$59:$O$98,"&lt;&gt;Completo")&gt;0,"n.a.",SUMIFS($M$59:$M$98,$D$59:$D$98,"Sim",$O$59:$O$98,"Completo",$F$59:$F$98,"BRL",$J$59:$J$98,"&lt;"&amp;EDATE(G$108,1),$K$59:$K$98,"&gt;="&amp;G$108,$I$59:$I$98,"CAPEX")))</x:f>
        <x:v>n.a.</x:v>
      </x:c>
      <x:c r="H126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IF($D$102=0,"n.a.",IF(COUNTIFS($D$59:$D$98,"Sim",$O$59:$O$98,"&lt;&gt;Completo")&gt;0,"n.a.",SUMIFS($M$59:$M$98,$D$59:$D$98,"Sim",$O$59:$O$98,"Completo",$F$59:$F$98,"BRL",$J$59:$J$98,"&lt;"&amp;EDATE(H$108,1),$K$59:$K$98,"&gt;="&amp;H$108,$I$59:$I$98,"CAPEX")))</x:f>
        <x:v>n.a.</x:v>
      </x:c>
      <x:c r="I126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IF($D$102=0,"n.a.",IF(COUNTIFS($D$59:$D$98,"Sim",$O$59:$O$98,"&lt;&gt;Completo")&gt;0,"n.a.",SUMIFS($M$59:$M$98,$D$59:$D$98,"Sim",$O$59:$O$98,"Completo",$F$59:$F$98,"BRL",$J$59:$J$98,"&lt;"&amp;EDATE(I$108,1),$K$59:$K$98,"&gt;="&amp;I$108,$I$59:$I$98,"CAPEX")))</x:f>
        <x:v>n.a.</x:v>
      </x:c>
      <x:c r="J126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IF($D$102=0,"n.a.",IF(COUNTIFS($D$59:$D$98,"Sim",$O$59:$O$98,"&lt;&gt;Completo")&gt;0,"n.a.",SUMIFS($M$59:$M$98,$D$59:$D$98,"Sim",$O$59:$O$98,"Completo",$F$59:$F$98,"BRL",$J$59:$J$98,"&lt;"&amp;EDATE(J$108,1),$K$59:$K$98,"&gt;="&amp;J$108,$I$59:$I$98,"CAPEX")))</x:f>
        <x:v>n.a.</x:v>
      </x:c>
      <x:c r="K126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IF($D$102=0,"n.a.",IF(COUNTIFS($D$59:$D$98,"Sim",$O$59:$O$98,"&lt;&gt;Completo")&gt;0,"n.a.",SUMIFS($M$59:$M$98,$D$59:$D$98,"Sim",$O$59:$O$98,"Completo",$F$59:$F$98,"BRL",$J$59:$J$98,"&lt;"&amp;EDATE(K$108,1),$K$59:$K$98,"&gt;="&amp;K$108,$I$59:$I$98,"CAPEX")))</x:f>
        <x:v>n.a.</x:v>
      </x:c>
      <x:c r="L126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IF($D$102=0,"n.a.",IF(COUNTIFS($D$59:$D$98,"Sim",$O$59:$O$98,"&lt;&gt;Completo")&gt;0,"n.a.",SUMIFS($M$59:$M$98,$D$59:$D$98,"Sim",$O$59:$O$98,"Completo",$F$59:$F$98,"BRL",$J$59:$J$98,"&lt;"&amp;EDATE(L$108,1),$K$59:$K$98,"&gt;="&amp;L$108,$I$59:$I$98,"CAPEX")))</x:f>
        <x:v>n.a.</x:v>
      </x:c>
      <x:c r="M126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IF($D$102=0,"n.a.",IF(COUNTIFS($D$59:$D$98,"Sim",$O$59:$O$98,"&lt;&gt;Completo")&gt;0,"n.a.",SUMIFS($M$59:$M$98,$D$59:$D$98,"Sim",$O$59:$O$98,"Completo",$F$59:$F$98,"BRL",$J$59:$J$98,"&lt;"&amp;EDATE(M$108,1),$K$59:$K$98,"&gt;="&amp;M$108,$I$59:$I$98,"CAPEX")))</x:f>
        <x:v>n.a.</x:v>
      </x:c>
      <x:c r="N126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IF($D$102=0,"n.a.",IF(COUNTIFS($D$59:$D$98,"Sim",$O$59:$O$98,"&lt;&gt;Completo")&gt;0,"n.a.",SUMIFS($M$59:$M$98,$D$59:$D$98,"Sim",$O$59:$O$98,"Completo",$F$59:$F$98,"BRL",$J$59:$J$98,"&lt;"&amp;EDATE(N$108,1),$K$59:$K$98,"&gt;="&amp;N$108,$I$59:$I$98,"CAPEX")))</x:f>
        <x:v>n.a.</x:v>
      </x:c>
      <x:c r="O126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IF($D$102=0,"n.a.",IF(COUNTIFS($D$59:$D$98,"Sim",$O$59:$O$98,"&lt;&gt;Completo")&gt;0,"n.a.",SUMIFS($M$59:$M$98,$D$59:$D$98,"Sim",$O$59:$O$98,"Completo",$F$59:$F$98,"BRL",$J$59:$J$98,"&lt;"&amp;EDATE(O$108,1),$K$59:$K$98,"&gt;="&amp;O$108,$I$59:$I$98,"CAPEX")))</x:f>
        <x:v>n.a.</x:v>
      </x:c>
      <x:c r="P126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IF($D$102=0,"n.a.",IF(COUNTIFS($D$59:$D$98,"Sim",$O$59:$O$98,"&lt;&gt;Completo")&gt;0,"n.a.",SUMIFS($M$59:$M$98,$D$59:$D$98,"Sim",$O$59:$O$98,"Completo",$F$59:$F$98,"BRL",$J$59:$J$98,"&lt;"&amp;EDATE(P$108,1),$K$59:$K$98,"&gt;="&amp;P$108,$I$59:$I$98,"CAPEX")))</x:f>
        <x:v>n.a.</x:v>
      </x:c>
      <x:c r="Q126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IF($D$102=0,"n.a.",IF(COUNTIFS($D$59:$D$98,"Sim",$O$59:$O$98,"&lt;&gt;Completo")&gt;0,"n.a.",SUMIFS($M$59:$M$98,$D$59:$D$98,"Sim",$O$59:$O$98,"Completo",$F$59:$F$98,"BRL",$J$59:$J$98,"&lt;"&amp;EDATE(Q$108,1),$K$59:$K$98,"&gt;="&amp;Q$108,$I$59:$I$98,"CAPEX")))</x:f>
        <x:v>n.a.</x:v>
      </x:c>
      <x:c r="R126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IF($D$102=0,"n.a.",IF(COUNTIFS($D$59:$D$98,"Sim",$O$59:$O$98,"&lt;&gt;Completo")&gt;0,"n.a.",SUMIFS($M$59:$M$98,$D$59:$D$98,"Sim",$O$59:$O$98,"Completo",$F$59:$F$98,"BRL",$J$59:$J$98,"&lt;"&amp;EDATE(R$108,1),$K$59:$K$98,"&gt;="&amp;R$108,$I$59:$I$98,"CAPEX")))</x:f>
        <x:v>n.a.</x:v>
      </x:c>
      <x:c r="S126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IF($D$102=0,"n.a.",IF(COUNTIFS($D$59:$D$98,"Sim",$O$59:$O$98,"&lt;&gt;Completo")&gt;0,"n.a.",SUMIFS($M$59:$M$98,$D$59:$D$98,"Sim",$O$59:$O$98,"Completo",$F$59:$F$98,"BRL",$J$59:$J$98,"&lt;"&amp;EDATE(S$108,1),$K$59:$K$98,"&gt;="&amp;S$108,$I$59:$I$98,"CAPEX")))</x:f>
        <x:v>n.a.</x:v>
      </x:c>
      <x:c r="T126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IF($D$102=0,"n.a.",IF(COUNTIFS($D$59:$D$98,"Sim",$O$59:$O$98,"&lt;&gt;Completo")&gt;0,"n.a.",SUMIFS($M$59:$M$98,$D$59:$D$98,"Sim",$O$59:$O$98,"Completo",$F$59:$F$98,"BRL",$J$59:$J$98,"&lt;"&amp;EDATE(T$108,1),$K$59:$K$98,"&gt;="&amp;T$108,$I$59:$I$98,"CAPEX")))</x:f>
        <x:v>n.a.</x:v>
      </x:c>
      <x:c r="U126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IF($D$102=0,"n.a.",IF(COUNTIFS($D$59:$D$98,"Sim",$O$59:$O$98,"&lt;&gt;Completo")&gt;0,"n.a.",SUMIFS($M$59:$M$98,$D$59:$D$98,"Sim",$O$59:$O$98,"Completo",$F$59:$F$98,"BRL",$J$59:$J$98,"&lt;"&amp;EDATE(U$108,1),$K$59:$K$98,"&gt;="&amp;U$108,$I$59:$I$98,"CAPEX")))</x:f>
        <x:v>n.a.</x:v>
      </x:c>
      <x:c r="V126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IF($D$102=0,"n.a.",IF(COUNTIFS($D$59:$D$98,"Sim",$O$59:$O$98,"&lt;&gt;Completo")&gt;0,"n.a.",SUMIFS($M$59:$M$98,$D$59:$D$98,"Sim",$O$59:$O$98,"Completo",$F$59:$F$98,"BRL",$J$59:$J$98,"&lt;"&amp;EDATE(V$108,1),$K$59:$K$98,"&gt;="&amp;V$108,$I$59:$I$98,"CAPEX")))</x:f>
        <x:v>n.a.</x:v>
      </x:c>
      <x:c r="W126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IF($D$102=0,"n.a.",IF(COUNTIFS($D$59:$D$98,"Sim",$O$59:$O$98,"&lt;&gt;Completo")&gt;0,"n.a.",SUMIFS($M$59:$M$98,$D$59:$D$98,"Sim",$O$59:$O$98,"Completo",$F$59:$F$98,"BRL",$J$59:$J$98,"&lt;"&amp;EDATE(W$108,1),$K$59:$K$98,"&gt;="&amp;W$108,$I$59:$I$98,"CAPEX")))</x:f>
        <x:v>n.a.</x:v>
      </x:c>
      <x:c r="X126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IF($D$102=0,"n.a.",IF(COUNTIFS($D$59:$D$98,"Sim",$O$59:$O$98,"&lt;&gt;Completo")&gt;0,"n.a.",SUMIFS($M$59:$M$98,$D$59:$D$98,"Sim",$O$59:$O$98,"Completo",$F$59:$F$98,"BRL",$J$59:$J$98,"&lt;"&amp;EDATE(X$108,1),$K$59:$K$98,"&gt;="&amp;X$108,$I$59:$I$98,"CAPEX")))</x:f>
        <x:v>n.a.</x:v>
      </x:c>
      <x:c r="Y126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IF($D$102=0,"n.a.",IF(COUNTIFS($D$59:$D$98,"Sim",$O$59:$O$98,"&lt;&gt;Completo")&gt;0,"n.a.",SUMIFS($M$59:$M$98,$D$59:$D$98,"Sim",$O$59:$O$98,"Completo",$F$59:$F$98,"BRL",$J$59:$J$98,"&lt;"&amp;EDATE(Y$108,1),$K$59:$K$98,"&gt;="&amp;Y$108,$I$59:$I$98,"CAPEX")))</x:f>
        <x:v>n.a.</x:v>
      </x:c>
      <x:c r="Z126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IF($D$102=0,"n.a.",IF(COUNTIFS($D$59:$D$98,"Sim",$O$59:$O$98,"&lt;&gt;Completo")&gt;0,"n.a.",SUMIFS($M$59:$M$98,$D$59:$D$98,"Sim",$O$59:$O$98,"Completo",$F$59:$F$98,"BRL",$J$59:$J$98,"&lt;"&amp;EDATE(Z$108,1),$K$59:$K$98,"&gt;="&amp;Z$108,$I$59:$I$98,"CAPEX")))</x:f>
        <x:v>n.a.</x:v>
      </x:c>
      <x:c r="AA126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IF($D$102=0,"n.a.",IF(COUNTIFS($D$59:$D$98,"Sim",$O$59:$O$98,"&lt;&gt;Completo")&gt;0,"n.a.",SUMIFS($M$59:$M$98,$D$59:$D$98,"Sim",$O$59:$O$98,"Completo",$F$59:$F$98,"BRL",$J$59:$J$98,"&lt;"&amp;EDATE(AA$108,1),$K$59:$K$98,"&gt;="&amp;AA$108,$I$59:$I$98,"CAPEX")))</x:f>
        <x:v>n.a.</x:v>
      </x:c>
      <x:c r="AB126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IF($D$102=0,"n.a.",IF(COUNTIFS($D$59:$D$98,"Sim",$O$59:$O$98,"&lt;&gt;Completo")&gt;0,"n.a.",SUMIFS($M$59:$M$98,$D$59:$D$98,"Sim",$O$59:$O$98,"Completo",$F$59:$F$98,"BRL",$J$59:$J$98,"&lt;"&amp;EDATE(AB$108,1),$K$59:$K$98,"&gt;="&amp;AB$108,$I$59:$I$98,"CAPEX")))</x:f>
        <x:v>n.a.</x:v>
      </x:c>
      <x:c r="AC126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IF($D$102=0,"n.a.",IF(COUNTIFS($D$59:$D$98,"Sim",$O$59:$O$98,"&lt;&gt;Completo")&gt;0,"n.a.",SUMIFS($M$59:$M$98,$D$59:$D$98,"Sim",$O$59:$O$98,"Completo",$F$59:$F$98,"BRL",$J$59:$J$98,"&lt;"&amp;EDATE(AC$108,1),$K$59:$K$98,"&gt;="&amp;AC$108,$I$59:$I$98,"CAPEX")))</x:f>
        <x:v>n.a.</x:v>
      </x:c>
      <x:c r="AD126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IF($D$102=0,"n.a.",IF(COUNTIFS($D$59:$D$98,"Sim",$O$59:$O$98,"&lt;&gt;Completo")&gt;0,"n.a.",SUMIFS($M$59:$M$98,$D$59:$D$98,"Sim",$O$59:$O$98,"Completo",$F$59:$F$98,"BRL",$J$59:$J$98,"&lt;"&amp;EDATE(AD$108,1),$K$59:$K$98,"&gt;="&amp;AD$108,$I$59:$I$98,"CAPEX")))</x:f>
        <x:v>n.a.</x:v>
      </x:c>
      <x:c r="AE126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IF($D$102=0,"n.a.",IF(COUNTIFS($D$59:$D$98,"Sim",$O$59:$O$98,"&lt;&gt;Completo")&gt;0,"n.a.",SUMIFS($M$59:$M$98,$D$59:$D$98,"Sim",$O$59:$O$98,"Completo",$F$59:$F$98,"BRL",$J$59:$J$98,"&lt;"&amp;EDATE(AE$108,1),$K$59:$K$98,"&gt;="&amp;AE$108,$I$59:$I$98,"CAPEX")))</x:f>
        <x:v>n.a.</x:v>
      </x:c>
      <x:c r="AF126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IF($D$102=0,"n.a.",IF(COUNTIFS($D$59:$D$98,"Sim",$O$59:$O$98,"&lt;&gt;Completo")&gt;0,"n.a.",SUMIFS($M$59:$M$98,$D$59:$D$98,"Sim",$O$59:$O$98,"Completo",$F$59:$F$98,"BRL",$J$59:$J$98,"&lt;"&amp;EDATE(AF$108,1),$K$59:$K$98,"&gt;="&amp;AF$108,$I$59:$I$98,"CAPEX")))</x:f>
        <x:v>n.a.</x:v>
      </x:c>
      <x:c r="AG126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IF($D$102=0,"n.a.",IF(COUNTIFS($D$59:$D$98,"Sim",$O$59:$O$98,"&lt;&gt;Completo")&gt;0,"n.a.",SUMIFS($M$59:$M$98,$D$59:$D$98,"Sim",$O$59:$O$98,"Completo",$F$59:$F$98,"BRL",$J$59:$J$98,"&lt;"&amp;EDATE(AG$108,1),$K$59:$K$98,"&gt;="&amp;AG$108,$I$59:$I$98,"CAPEX")))</x:f>
        <x:v>n.a.</x:v>
      </x:c>
      <x:c r="AH126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IF($D$102=0,"n.a.",IF(COUNTIFS($D$59:$D$98,"Sim",$O$59:$O$98,"&lt;&gt;Completo")&gt;0,"n.a.",SUMIFS($M$59:$M$98,$D$59:$D$98,"Sim",$O$59:$O$98,"Completo",$F$59:$F$98,"BRL",$J$59:$J$98,"&lt;"&amp;EDATE(AH$108,1),$K$59:$K$98,"&gt;="&amp;AH$108,$I$59:$I$98,"CAPEX")))</x:f>
        <x:v>n.a.</x:v>
      </x:c>
      <x:c r="AI126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IF($D$102=0,"n.a.",IF(COUNTIFS($D$59:$D$98,"Sim",$O$59:$O$98,"&lt;&gt;Completo")&gt;0,"n.a.",SUMIFS($M$59:$M$98,$D$59:$D$98,"Sim",$O$59:$O$98,"Completo",$F$59:$F$98,"BRL",$J$59:$J$98,"&lt;"&amp;EDATE(AI$108,1),$K$59:$K$98,"&gt;="&amp;AI$108,$I$59:$I$98,"CAPEX")))</x:f>
        <x:v>n.a.</x:v>
      </x:c>
      <x:c r="AJ126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IF($D$102=0,"n.a.",IF(COUNTIFS($D$59:$D$98,"Sim",$O$59:$O$98,"&lt;&gt;Completo")&gt;0,"n.a.",SUMIFS($M$59:$M$98,$D$59:$D$98,"Sim",$O$59:$O$98,"Completo",$F$59:$F$98,"BRL",$J$59:$J$98,"&lt;"&amp;EDATE(AJ$108,1),$K$59:$K$98,"&gt;="&amp;AJ$108,$I$59:$I$98,"CAPEX")))</x:f>
        <x:v>n.a.</x:v>
      </x:c>
      <x:c r="AK126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IF($D$102=0,"n.a.",IF(COUNTIFS($D$59:$D$98,"Sim",$O$59:$O$98,"&lt;&gt;Completo")&gt;0,"n.a.",SUMIFS($M$59:$M$98,$D$59:$D$98,"Sim",$O$59:$O$98,"Completo",$F$59:$F$98,"BRL",$J$59:$J$98,"&lt;"&amp;EDATE(AK$108,1),$K$59:$K$98,"&gt;="&amp;AK$108,$I$59:$I$98,"CAPEX")))</x:f>
        <x:v>n.a.</x:v>
      </x:c>
      <x:c r="AL126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IF($D$102=0,"n.a.",IF(COUNTIFS($D$59:$D$98,"Sim",$O$59:$O$98,"&lt;&gt;Completo")&gt;0,"n.a.",SUMIFS($M$59:$M$98,$D$59:$D$98,"Sim",$O$59:$O$98,"Completo",$F$59:$F$98,"BRL",$J$59:$J$98,"&lt;"&amp;EDATE(AL$108,1),$K$59:$K$98,"&gt;="&amp;AL$108,$I$59:$I$98,"CAPEX")))</x:f>
        <x:v>n.a.</x:v>
      </x:c>
      <x:c r="AM126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IF($D$102=0,"n.a.",IF(COUNTIFS($D$59:$D$98,"Sim",$O$59:$O$98,"&lt;&gt;Completo")&gt;0,"n.a.",SUMIFS($M$59:$M$98,$D$59:$D$98,"Sim",$O$59:$O$98,"Completo",$F$59:$F$98,"BRL",$J$59:$J$98,"&lt;"&amp;EDATE(AM$108,1),$K$59:$K$98,"&gt;="&amp;AM$108,$I$59:$I$98,"CAPEX")))</x:f>
        <x:v>n.a.</x:v>
      </x:c>
      <x:c r="AN126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IF($D$102=0,"n.a.",IF(COUNTIFS($D$59:$D$98,"Sim",$O$59:$O$98,"&lt;&gt;Completo")&gt;0,"n.a.",SUMIFS($M$59:$M$98,$D$59:$D$98,"Sim",$O$59:$O$98,"Completo",$F$59:$F$98,"BRL",$J$59:$J$98,"&lt;"&amp;EDATE(AN$108,1),$K$59:$K$98,"&gt;="&amp;AN$108,$I$59:$I$98,"CAPEX")))</x:f>
        <x:v>n.a.</x:v>
      </x:c>
      <x:c r="AO126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IF($D$102=0,"n.a.",IF(COUNTIFS($D$59:$D$98,"Sim",$O$59:$O$98,"&lt;&gt;Completo")&gt;0,"n.a.",SUMIFS($M$59:$M$98,$D$59:$D$98,"Sim",$O$59:$O$98,"Completo",$F$59:$F$98,"BRL",$J$59:$J$98,"&lt;"&amp;EDATE(AO$108,1),$K$59:$K$98,"&gt;="&amp;AO$108,$I$59:$I$98,"CAPEX")))</x:f>
        <x:v>n.a.</x:v>
      </x:c>
      <x:c r="AP126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IF($D$102=0,"n.a.",IF(COUNTIFS($D$59:$D$98,"Sim",$O$59:$O$98,"&lt;&gt;Completo")&gt;0,"n.a.",SUMIFS($M$59:$M$98,$D$59:$D$98,"Sim",$O$59:$O$98,"Completo",$F$59:$F$98,"BRL",$J$59:$J$98,"&lt;"&amp;EDATE(AP$108,1),$K$59:$K$98,"&gt;="&amp;AP$108,$I$59:$I$98,"CAPEX")))</x:f>
        <x:v>n.a.</x:v>
      </x:c>
      <x:c r="AQ126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IF($D$102=0,"n.a.",IF(COUNTIFS($D$59:$D$98,"Sim",$O$59:$O$98,"&lt;&gt;Completo")&gt;0,"n.a.",SUMIFS($M$59:$M$98,$D$59:$D$98,"Sim",$O$59:$O$98,"Completo",$F$59:$F$98,"BRL",$J$59:$J$98,"&lt;"&amp;EDATE(AQ$108,1),$K$59:$K$98,"&gt;="&amp;AQ$108,$I$59:$I$98,"CAPEX")))</x:f>
        <x:v>n.a.</x:v>
      </x:c>
      <x:c r="AR126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IF($D$102=0,"n.a.",IF(COUNTIFS($D$59:$D$98,"Sim",$O$59:$O$98,"&lt;&gt;Completo")&gt;0,"n.a.",SUMIFS($M$59:$M$98,$D$59:$D$98,"Sim",$O$59:$O$98,"Completo",$F$59:$F$98,"BRL",$J$59:$J$98,"&lt;"&amp;EDATE(AR$108,1),$K$59:$K$98,"&gt;="&amp;AR$108,$I$59:$I$98,"CAPEX")))</x:f>
        <x:v>n.a.</x:v>
      </x:c>
      <x:c r="AS126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IF($D$102=0,"n.a.",IF(COUNTIFS($D$59:$D$98,"Sim",$O$59:$O$98,"&lt;&gt;Completo")&gt;0,"n.a.",SUMIFS($M$59:$M$98,$D$59:$D$98,"Sim",$O$59:$O$98,"Completo",$F$59:$F$98,"BRL",$J$59:$J$98,"&lt;"&amp;EDATE(AS$108,1),$K$59:$K$98,"&gt;="&amp;AS$108,$I$59:$I$98,"CAPEX")))</x:f>
        <x:v>n.a.</x:v>
      </x:c>
      <x:c r="AT126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IF($D$102=0,"n.a.",IF(COUNTIFS($D$59:$D$98,"Sim",$O$59:$O$98,"&lt;&gt;Completo")&gt;0,"n.a.",SUMIFS($M$59:$M$98,$D$59:$D$98,"Sim",$O$59:$O$98,"Completo",$F$59:$F$98,"BRL",$J$59:$J$98,"&lt;"&amp;EDATE(AT$108,1),$K$59:$K$98,"&gt;="&amp;AT$108,$I$59:$I$98,"CAPEX")))</x:f>
        <x:v>n.a.</x:v>
      </x:c>
      <x:c r="AU126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IF($D$102=0,"n.a.",IF(COUNTIFS($D$59:$D$98,"Sim",$O$59:$O$98,"&lt;&gt;Completo")&gt;0,"n.a.",SUMIFS($M$59:$M$98,$D$59:$D$98,"Sim",$O$59:$O$98,"Completo",$F$59:$F$98,"BRL",$J$59:$J$98,"&lt;"&amp;EDATE(AU$108,1),$K$59:$K$98,"&gt;="&amp;AU$108,$I$59:$I$98,"CAPEX")))</x:f>
        <x:v>n.a.</x:v>
      </x:c>
      <x:c r="AV126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IF($D$102=0,"n.a.",IF(COUNTIFS($D$59:$D$98,"Sim",$O$59:$O$98,"&lt;&gt;Completo")&gt;0,"n.a.",SUMIFS($M$59:$M$98,$D$59:$D$98,"Sim",$O$59:$O$98,"Completo",$F$59:$F$98,"BRL",$J$59:$J$98,"&lt;"&amp;EDATE(AV$108,1),$K$59:$K$98,"&gt;="&amp;AV$108,$I$59:$I$98,"CAPEX")))</x:f>
        <x:v>n.a.</x:v>
      </x:c>
      <x:c r="AW126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IF($D$102=0,"n.a.",IF(COUNTIFS($D$59:$D$98,"Sim",$O$59:$O$98,"&lt;&gt;Completo")&gt;0,"n.a.",SUMIFS($M$59:$M$98,$D$59:$D$98,"Sim",$O$59:$O$98,"Completo",$F$59:$F$98,"BRL",$J$59:$J$98,"&lt;"&amp;EDATE(AW$108,1),$K$59:$K$98,"&gt;="&amp;AW$108,$I$59:$I$98,"CAPEX")))</x:f>
        <x:v>n.a.</x:v>
      </x:c>
      <x:c r="AX126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IF($D$102=0,"n.a.",IF(COUNTIFS($D$59:$D$98,"Sim",$O$59:$O$98,"&lt;&gt;Completo")&gt;0,"n.a.",SUMIFS($M$59:$M$98,$D$59:$D$98,"Sim",$O$59:$O$98,"Completo",$F$59:$F$98,"BRL",$J$59:$J$98,"&lt;"&amp;EDATE(AX$108,1),$K$59:$K$98,"&gt;="&amp;AX$108,$I$59:$I$98,"CAPEX")))</x:f>
        <x:v>n.a.</x:v>
      </x:c>
      <x:c r="AY126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IF($D$102=0,"n.a.",IF(COUNTIFS($D$59:$D$98,"Sim",$O$59:$O$98,"&lt;&gt;Completo")&gt;0,"n.a.",SUMIFS($M$59:$M$98,$D$59:$D$98,"Sim",$O$59:$O$98,"Completo",$F$59:$F$98,"BRL",$J$59:$J$98,"&lt;"&amp;EDATE(AY$108,1),$K$59:$K$98,"&gt;="&amp;AY$108,$I$59:$I$98,"CAPEX")))</x:f>
        <x:v>n.a.</x:v>
      </x:c>
      <x:c r="AZ126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IF($D$102=0,"n.a.",IF(COUNTIFS($D$59:$D$98,"Sim",$O$59:$O$98,"&lt;&gt;Completo")&gt;0,"n.a.",SUMIFS($M$59:$M$98,$D$59:$D$98,"Sim",$O$59:$O$98,"Completo",$F$59:$F$98,"BRL",$J$59:$J$98,"&lt;"&amp;EDATE(AZ$108,1),$K$59:$K$98,"&gt;="&amp;AZ$108,$I$59:$I$98,"CAPEX")))</x:f>
        <x:v>n.a.</x:v>
      </x:c>
      <x:c r="BA126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IF($D$102=0,"n.a.",IF(COUNTIFS($D$59:$D$98,"Sim",$O$59:$O$98,"&lt;&gt;Completo")&gt;0,"n.a.",SUMIFS($M$59:$M$98,$D$59:$D$98,"Sim",$O$59:$O$98,"Completo",$F$59:$F$98,"BRL",$J$59:$J$98,"&lt;"&amp;EDATE(BA$108,1),$K$59:$K$98,"&gt;="&amp;BA$108,$I$59:$I$98,"CAPEX")))</x:f>
        <x:v>n.a.</x:v>
      </x:c>
      <x:c r="BB126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IF($D$102=0,"n.a.",IF(COUNTIFS($D$59:$D$98,"Sim",$O$59:$O$98,"&lt;&gt;Completo")&gt;0,"n.a.",SUMIFS($M$59:$M$98,$D$59:$D$98,"Sim",$O$59:$O$98,"Completo",$F$59:$F$98,"BRL",$J$59:$J$98,"&lt;"&amp;EDATE(BB$108,1),$K$59:$K$98,"&gt;="&amp;BB$108,$I$59:$I$98,"CAPEX")))</x:f>
        <x:v>n.a.</x:v>
      </x:c>
      <x:c r="BC126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IF($D$102=0,"n.a.",IF(COUNTIFS($D$59:$D$98,"Sim",$O$59:$O$98,"&lt;&gt;Completo")&gt;0,"n.a.",SUMIFS($M$59:$M$98,$D$59:$D$98,"Sim",$O$59:$O$98,"Completo",$F$59:$F$98,"BRL",$J$59:$J$98,"&lt;"&amp;EDATE(BC$108,1),$K$59:$K$98,"&gt;="&amp;BC$108,$I$59:$I$98,"CAPEX")))</x:f>
        <x:v>n.a.</x:v>
      </x:c>
      <x:c r="BD126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IF($D$102=0,"n.a.",IF(COUNTIFS($D$59:$D$98,"Sim",$O$59:$O$98,"&lt;&gt;Completo")&gt;0,"n.a.",SUMIFS($M$59:$M$98,$D$59:$D$98,"Sim",$O$59:$O$98,"Completo",$F$59:$F$98,"BRL",$J$59:$J$98,"&lt;"&amp;EDATE(BD$108,1),$K$59:$K$98,"&gt;="&amp;BD$108,$I$59:$I$98,"CAPEX")))</x:f>
        <x:v>n.a.</x:v>
      </x:c>
      <x:c r="BE126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IF($D$102=0,"n.a.",IF(COUNTIFS($D$59:$D$98,"Sim",$O$59:$O$98,"&lt;&gt;Completo")&gt;0,"n.a.",SUMIFS($M$59:$M$98,$D$59:$D$98,"Sim",$O$59:$O$98,"Completo",$F$59:$F$98,"BRL",$J$59:$J$98,"&lt;"&amp;EDATE(BE$108,1),$K$59:$K$98,"&gt;="&amp;BE$108,$I$59:$I$98,"CAPEX")))</x:f>
        <x:v>n.a.</x:v>
      </x:c>
      <x:c r="BF126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IF($D$102=0,"n.a.",IF(COUNTIFS($D$59:$D$98,"Sim",$O$59:$O$98,"&lt;&gt;Completo")&gt;0,"n.a.",SUMIFS($M$59:$M$98,$D$59:$D$98,"Sim",$O$59:$O$98,"Completo",$F$59:$F$98,"BRL",$J$59:$J$98,"&lt;"&amp;EDATE(BF$108,1),$K$59:$K$98,"&gt;="&amp;BF$108,$I$59:$I$98,"CAPEX")))</x:f>
        <x:v>n.a.</x:v>
      </x:c>
      <x:c r="BG126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IF($D$102=0,"n.a.",IF(COUNTIFS($D$59:$D$98,"Sim",$O$59:$O$98,"&lt;&gt;Completo")&gt;0,"n.a.",SUMIFS($M$59:$M$98,$D$59:$D$98,"Sim",$O$59:$O$98,"Completo",$F$59:$F$98,"BRL",$J$59:$J$98,"&lt;"&amp;EDATE(BG$108,1),$K$59:$K$98,"&gt;="&amp;BG$108,$I$59:$I$98,"CAPEX")))</x:f>
        <x:v>n.a.</x:v>
      </x:c>
      <x:c r="BH126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IF($D$102=0,"n.a.",IF(COUNTIFS($D$59:$D$98,"Sim",$O$59:$O$98,"&lt;&gt;Completo")&gt;0,"n.a.",SUMIFS($M$59:$M$98,$D$59:$D$98,"Sim",$O$59:$O$98,"Completo",$F$59:$F$98,"BRL",$J$59:$J$98,"&lt;"&amp;EDATE(BH$108,1),$K$59:$K$98,"&gt;="&amp;BH$108,$I$59:$I$98,"CAPEX")))</x:f>
        <x:v>n.a.</x:v>
      </x:c>
      <x:c r="BI126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IF($D$102=0,"n.a.",IF(COUNTIFS($D$59:$D$98,"Sim",$O$59:$O$98,"&lt;&gt;Completo")&gt;0,"n.a.",SUMIFS($M$59:$M$98,$D$59:$D$98,"Sim",$O$59:$O$98,"Completo",$F$59:$F$98,"BRL",$J$59:$J$98,"&lt;"&amp;EDATE(BI$108,1),$K$59:$K$98,"&gt;="&amp;BI$108,$I$59:$I$98,"CAPEX")))</x:f>
        <x:v>n.a.</x:v>
      </x:c>
      <x:c r="BJ126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IF($D$102=0,"n.a.",IF(COUNTIFS($D$59:$D$98,"Sim",$O$59:$O$98,"&lt;&gt;Completo")&gt;0,"n.a.",SUMIFS($M$59:$M$98,$D$59:$D$98,"Sim",$O$59:$O$98,"Completo",$F$59:$F$98,"BRL",$J$59:$J$98,"&lt;"&amp;EDATE(BJ$108,1),$K$59:$K$98,"&gt;="&amp;BJ$108,$I$59:$I$98,"CAPEX")))</x:f>
        <x:v>n.a.</x:v>
      </x:c>
      <x:c r="BK126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IF($D$102=0,"n.a.",IF(COUNTIFS($D$59:$D$98,"Sim",$O$59:$O$98,"&lt;&gt;Completo")&gt;0,"n.a.",SUMIFS($M$59:$M$98,$D$59:$D$98,"Sim",$O$59:$O$98,"Completo",$F$59:$F$98,"BRL",$J$59:$J$98,"&lt;"&amp;EDATE(BK$108,1),$K$59:$K$98,"&gt;="&amp;BK$108,$I$59:$I$98,"CAPEX")))</x:f>
        <x:v>n.a.</x:v>
      </x:c>
      <x:c r="BL126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IF($D$102=0,"n.a.",IF(COUNTIFS($D$59:$D$98,"Sim",$O$59:$O$98,"&lt;&gt;Completo")&gt;0,"n.a.",SUMIFS($M$59:$M$98,$D$59:$D$98,"Sim",$O$59:$O$98,"Completo",$F$59:$F$98,"BRL",$J$59:$J$98,"&lt;"&amp;EDATE(BL$108,1),$K$59:$K$98,"&gt;="&amp;BL$108,$I$59:$I$98,"CAPEX")))</x:f>
        <x:v>n.a.</x:v>
      </x:c>
      <x:c r="BM126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IF($D$102=0,"n.a.",IF(COUNTIFS($D$59:$D$98,"Sim",$O$59:$O$98,"&lt;&gt;Completo")&gt;0,"n.a.",SUMIFS($M$59:$M$98,$D$59:$D$98,"Sim",$O$59:$O$98,"Completo",$F$59:$F$98,"BRL",$J$59:$J$98,"&lt;"&amp;EDATE(BM$108,1),$K$59:$K$98,"&gt;="&amp;BM$108,$I$59:$I$98,"CAPEX")))</x:f>
        <x:v>n.a.</x:v>
      </x:c>
      <x:c r="BN126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IF($D$102=0,"n.a.",IF(COUNTIFS($D$59:$D$98,"Sim",$O$59:$O$98,"&lt;&gt;Completo")&gt;0,"n.a.",SUMIFS($M$59:$M$98,$D$59:$D$98,"Sim",$O$59:$O$98,"Completo",$F$59:$F$98,"BRL",$J$59:$J$98,"&lt;"&amp;EDATE(BN$108,1),$K$59:$K$98,"&gt;="&amp;BN$108,$I$59:$I$98,"CAPEX")))</x:f>
        <x:v>n.a.</x:v>
      </x:c>
      <x:c r="BO126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IF($D$102=0,"n.a.",IF(COUNTIFS($D$59:$D$98,"Sim",$O$59:$O$98,"&lt;&gt;Completo")&gt;0,"n.a.",SUMIFS($M$59:$M$98,$D$59:$D$98,"Sim",$O$59:$O$98,"Completo",$F$59:$F$98,"BRL",$J$59:$J$98,"&lt;"&amp;EDATE(BO$108,1),$K$59:$K$98,"&gt;="&amp;BO$108,$I$59:$I$98,"CAPEX")))</x:f>
        <x:v>n.a.</x:v>
      </x:c>
      <x:c r="BP126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IF($D$102=0,"n.a.",IF(COUNTIFS($D$59:$D$98,"Sim",$O$59:$O$98,"&lt;&gt;Completo")&gt;0,"n.a.",SUMIFS($M$59:$M$98,$D$59:$D$98,"Sim",$O$59:$O$98,"Completo",$F$59:$F$98,"BRL",$J$59:$J$98,"&lt;"&amp;EDATE(BP$108,1),$K$59:$K$98,"&gt;="&amp;BP$108,$I$59:$I$98,"CAPEX")))</x:f>
        <x:v>n.a.</x:v>
      </x:c>
      <x:c r="BQ126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IF($D$102=0,"n.a.",IF(COUNTIFS($D$59:$D$98,"Sim",$O$59:$O$98,"&lt;&gt;Completo")&gt;0,"n.a.",SUMIFS($M$59:$M$98,$D$59:$D$98,"Sim",$O$59:$O$98,"Completo",$F$59:$F$98,"BRL",$J$59:$J$98,"&lt;"&amp;EDATE(BQ$108,1),$K$59:$K$98,"&gt;="&amp;BQ$108,$I$59:$I$98,"CAPEX")))</x:f>
        <x:v>n.a.</x:v>
      </x:c>
      <x:c r="BR126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IF($D$102=0,"n.a.",IF(COUNTIFS($D$59:$D$98,"Sim",$O$59:$O$98,"&lt;&gt;Completo")&gt;0,"n.a.",SUMIFS($M$59:$M$98,$D$59:$D$98,"Sim",$O$59:$O$98,"Completo",$F$59:$F$98,"BRL",$J$59:$J$98,"&lt;"&amp;EDATE(BR$108,1),$K$59:$K$98,"&gt;="&amp;BR$108,$I$59:$I$98,"CAPEX")))</x:f>
        <x:v>n.a.</x:v>
      </x:c>
      <x:c r="BS126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IF($D$102=0,"n.a.",IF(COUNTIFS($D$59:$D$98,"Sim",$O$59:$O$98,"&lt;&gt;Completo")&gt;0,"n.a.",SUMIFS($M$59:$M$98,$D$59:$D$98,"Sim",$O$59:$O$98,"Completo",$F$59:$F$98,"BRL",$J$59:$J$98,"&lt;"&amp;EDATE(BS$108,1),$K$59:$K$98,"&gt;="&amp;BS$108,$I$59:$I$98,"CAPEX")))</x:f>
        <x:v>n.a.</x:v>
      </x:c>
      <x:c r="BT126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IF($D$102=0,"n.a.",IF(COUNTIFS($D$59:$D$98,"Sim",$O$59:$O$98,"&lt;&gt;Completo")&gt;0,"n.a.",SUMIFS($M$59:$M$98,$D$59:$D$98,"Sim",$O$59:$O$98,"Completo",$F$59:$F$98,"BRL",$J$59:$J$98,"&lt;"&amp;EDATE(BT$108,1),$K$59:$K$98,"&gt;="&amp;BT$108,$I$59:$I$98,"CAPEX")))</x:f>
        <x:v>n.a.</x:v>
      </x:c>
      <x:c r="BU126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IF($D$102=0,"n.a.",IF(COUNTIFS($D$59:$D$98,"Sim",$O$59:$O$98,"&lt;&gt;Completo")&gt;0,"n.a.",SUMIFS($M$59:$M$98,$D$59:$D$98,"Sim",$O$59:$O$98,"Completo",$F$59:$F$98,"BRL",$J$59:$J$98,"&lt;"&amp;EDATE(BU$108,1),$K$59:$K$98,"&gt;="&amp;BU$108,$I$59:$I$98,"CAPEX")))</x:f>
        <x:v>n.a.</x:v>
      </x:c>
      <x:c r="BV126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IF($D$102=0,"n.a.",IF(COUNTIFS($D$59:$D$98,"Sim",$O$59:$O$98,"&lt;&gt;Completo")&gt;0,"n.a.",SUMIFS($M$59:$M$98,$D$59:$D$98,"Sim",$O$59:$O$98,"Completo",$F$59:$F$98,"BRL",$J$59:$J$98,"&lt;"&amp;EDATE(BV$108,1),$K$59:$K$98,"&gt;="&amp;BV$108,$I$59:$I$98,"CAPEX")))</x:f>
        <x:v>n.a.</x:v>
      </x:c>
      <x:c r="BW126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IF($D$102=0,"n.a.",IF(COUNTIFS($D$59:$D$98,"Sim",$O$59:$O$98,"&lt;&gt;Completo")&gt;0,"n.a.",SUMIFS($M$59:$M$98,$D$59:$D$98,"Sim",$O$59:$O$98,"Completo",$F$59:$F$98,"BRL",$J$59:$J$98,"&lt;"&amp;EDATE(BW$108,1),$K$59:$K$98,"&gt;="&amp;BW$108,$I$59:$I$98,"CAPEX")))</x:f>
        <x:v>n.a.</x:v>
      </x:c>
      <x:c r="BX126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IF($D$102=0,"n.a.",IF(COUNTIFS($D$59:$D$98,"Sim",$O$59:$O$98,"&lt;&gt;Completo")&gt;0,"n.a.",SUMIFS($M$59:$M$98,$D$59:$D$98,"Sim",$O$59:$O$98,"Completo",$F$59:$F$98,"BRL",$J$59:$J$98,"&lt;"&amp;EDATE(BX$108,1),$K$59:$K$98,"&gt;="&amp;BX$108,$I$59:$I$98,"CAPEX")))</x:f>
        <x:v>n.a.</x:v>
      </x:c>
      <x:c r="BY126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IF($D$102=0,"n.a.",IF(COUNTIFS($D$59:$D$98,"Sim",$O$59:$O$98,"&lt;&gt;Completo")&gt;0,"n.a.",SUMIFS($M$59:$M$98,$D$59:$D$98,"Sim",$O$59:$O$98,"Completo",$F$59:$F$98,"BRL",$J$59:$J$98,"&lt;"&amp;EDATE(BY$108,1),$K$59:$K$98,"&gt;="&amp;BY$108,$I$59:$I$98,"CAPEX")))</x:f>
        <x:v>n.a.</x:v>
      </x:c>
      <x:c r="BZ126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IF($D$102=0,"n.a.",IF(COUNTIFS($D$59:$D$98,"Sim",$O$59:$O$98,"&lt;&gt;Completo")&gt;0,"n.a.",SUMIFS($M$59:$M$98,$D$59:$D$98,"Sim",$O$59:$O$98,"Completo",$F$59:$F$98,"BRL",$J$59:$J$98,"&lt;"&amp;EDATE(BZ$108,1),$K$59:$K$98,"&gt;="&amp;BZ$108,$I$59:$I$98,"CAPEX")))</x:f>
        <x:v>n.a.</x:v>
      </x:c>
      <x:c r="CA126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IF($D$102=0,"n.a.",IF(COUNTIFS($D$59:$D$98,"Sim",$O$59:$O$98,"&lt;&gt;Completo")&gt;0,"n.a.",SUMIFS($M$59:$M$98,$D$59:$D$98,"Sim",$O$59:$O$98,"Completo",$F$59:$F$98,"BRL",$J$59:$J$98,"&lt;"&amp;EDATE(CA$108,1),$K$59:$K$98,"&gt;="&amp;CA$108,$I$59:$I$98,"CAPEX")))</x:f>
        <x:v>n.a.</x:v>
      </x:c>
      <x:c r="CB126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IF($D$102=0,"n.a.",IF(COUNTIFS($D$59:$D$98,"Sim",$O$59:$O$98,"&lt;&gt;Completo")&gt;0,"n.a.",SUMIFS($M$59:$M$98,$D$59:$D$98,"Sim",$O$59:$O$98,"Completo",$F$59:$F$98,"BRL",$J$59:$J$98,"&lt;"&amp;EDATE(CB$108,1),$K$59:$K$98,"&gt;="&amp;CB$108,$I$59:$I$98,"CAPEX")))</x:f>
        <x:v>n.a.</x:v>
      </x:c>
      <x:c r="CC126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IF($D$102=0,"n.a.",IF(COUNTIFS($D$59:$D$98,"Sim",$O$59:$O$98,"&lt;&gt;Completo")&gt;0,"n.a.",SUMIFS($M$59:$M$98,$D$59:$D$98,"Sim",$O$59:$O$98,"Completo",$F$59:$F$98,"BRL",$J$59:$J$98,"&lt;"&amp;EDATE(CC$108,1),$K$59:$K$98,"&gt;="&amp;CC$108,$I$59:$I$98,"CAPEX")))</x:f>
        <x:v>n.a.</x:v>
      </x:c>
      <x:c r="CD126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IF($D$102=0,"n.a.",IF(COUNTIFS($D$59:$D$98,"Sim",$O$59:$O$98,"&lt;&gt;Completo")&gt;0,"n.a.",SUMIFS($M$59:$M$98,$D$59:$D$98,"Sim",$O$59:$O$98,"Completo",$F$59:$F$98,"BRL",$J$59:$J$98,"&lt;"&amp;EDATE(CD$108,1),$K$59:$K$98,"&gt;="&amp;CD$108,$I$59:$I$98,"CAPEX")))</x:f>
        <x:v>n.a.</x:v>
      </x:c>
      <x:c r="CE126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IF($D$102=0,"n.a.",IF(COUNTIFS($D$59:$D$98,"Sim",$O$59:$O$98,"&lt;&gt;Completo")&gt;0,"n.a.",SUMIFS($M$59:$M$98,$D$59:$D$98,"Sim",$O$59:$O$98,"Completo",$F$59:$F$98,"BRL",$J$59:$J$98,"&lt;"&amp;EDATE(CE$108,1),$K$59:$K$98,"&gt;="&amp;CE$108,$I$59:$I$98,"CAPEX")))</x:f>
        <x:v>n.a.</x:v>
      </x:c>
      <x:c r="CF126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IF($D$102=0,"n.a.",IF(COUNTIFS($D$59:$D$98,"Sim",$O$59:$O$98,"&lt;&gt;Completo")&gt;0,"n.a.",SUMIFS($M$59:$M$98,$D$59:$D$98,"Sim",$O$59:$O$98,"Completo",$F$59:$F$98,"BRL",$J$59:$J$98,"&lt;"&amp;EDATE(CF$108,1),$K$59:$K$98,"&gt;="&amp;CF$108,$I$59:$I$98,"CAPEX")))</x:f>
        <x:v>n.a.</x:v>
      </x:c>
      <x:c r="CG126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IF($D$102=0,"n.a.",IF(COUNTIFS($D$59:$D$98,"Sim",$O$59:$O$98,"&lt;&gt;Completo")&gt;0,"n.a.",SUMIFS($M$59:$M$98,$D$59:$D$98,"Sim",$O$59:$O$98,"Completo",$F$59:$F$98,"BRL",$J$59:$J$98,"&lt;"&amp;EDATE(CG$108,1),$K$59:$K$98,"&gt;="&amp;CG$108,$I$59:$I$98,"CAPEX")))</x:f>
        <x:v>n.a.</x:v>
      </x:c>
      <x:c r="CH126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IF($D$102=0,"n.a.",IF(COUNTIFS($D$59:$D$98,"Sim",$O$59:$O$98,"&lt;&gt;Completo")&gt;0,"n.a.",SUMIFS($M$59:$M$98,$D$59:$D$98,"Sim",$O$59:$O$98,"Completo",$F$59:$F$98,"BRL",$J$59:$J$98,"&lt;"&amp;EDATE(CH$108,1),$K$59:$K$98,"&gt;="&amp;CH$108,$I$59:$I$98,"CAPEX")))</x:f>
        <x:v>n.a.</x:v>
      </x:c>
      <x:c r="CI126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IF($D$102=0,"n.a.",IF(COUNTIFS($D$59:$D$98,"Sim",$O$59:$O$98,"&lt;&gt;Completo")&gt;0,"n.a.",SUMIFS($M$59:$M$98,$D$59:$D$98,"Sim",$O$59:$O$98,"Completo",$F$59:$F$98,"BRL",$J$59:$J$98,"&lt;"&amp;EDATE(CI$108,1),$K$59:$K$98,"&gt;="&amp;CI$108,$I$59:$I$98,"CAPEX")))</x:f>
        <x:v>n.a.</x:v>
      </x:c>
      <x:c r="CJ126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IF($D$102=0,"n.a.",IF(COUNTIFS($D$59:$D$98,"Sim",$O$59:$O$98,"&lt;&gt;Completo")&gt;0,"n.a.",SUMIFS($M$59:$M$98,$D$59:$D$98,"Sim",$O$59:$O$98,"Completo",$F$59:$F$98,"BRL",$J$59:$J$98,"&lt;"&amp;EDATE(CJ$108,1),$K$59:$K$98,"&gt;="&amp;CJ$108,$I$59:$I$98,"CAPEX")))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IF($D$102=0,"n.a.",IF(COUNTIFS($D$59:$D$98,"Sim",$O$59:$O$98,"&lt;&gt;Completo")&gt;0,"n.a.",SUMIFS($M$59:$M$98,$D$59:$D$98,"Sim",$O$59:$O$98,"Completo",$F$59:$F$98,"USD",$J$59:$J$98,"&lt;"&amp;EDATE(E$108,1),$K$59:$K$98,"&gt;="&amp;E$108,$I$59:$I$98,"OPEX")))</x:f>
        <x:v>n.a.</x:v>
      </x:c>
      <x:c r="F127" s="72" t="str">
        <x:f>IF($D$102=0,"n.a.",IF(COUNTIFS($D$59:$D$98,"Sim",$O$59:$O$98,"&lt;&gt;Completo")&gt;0,"n.a.",SUMIFS($M$59:$M$98,$D$59:$D$98,"Sim",$O$59:$O$98,"Completo",$F$59:$F$98,"USD",$J$59:$J$98,"&lt;"&amp;EDATE(F$108,1),$K$59:$K$98,"&gt;="&amp;F$108,$I$59:$I$98,"OPEX")))</x:f>
        <x:v>n.a.</x:v>
      </x:c>
      <x:c r="G127" s="72" t="str">
        <x:f>IF($D$102=0,"n.a.",IF(COUNTIFS($D$59:$D$98,"Sim",$O$59:$O$98,"&lt;&gt;Completo")&gt;0,"n.a.",SUMIFS($M$59:$M$98,$D$59:$D$98,"Sim",$O$59:$O$98,"Completo",$F$59:$F$98,"USD",$J$59:$J$98,"&lt;"&amp;EDATE(G$108,1),$K$59:$K$98,"&gt;="&amp;G$108,$I$59:$I$98,"OPEX")))</x:f>
        <x:v>n.a.</x:v>
      </x:c>
      <x:c r="H127" s="72" t="str">
        <x:f>IF($D$102=0,"n.a.",IF(COUNTIFS($D$59:$D$98,"Sim",$O$59:$O$98,"&lt;&gt;Completo")&gt;0,"n.a.",SUMIFS($M$59:$M$98,$D$59:$D$98,"Sim",$O$59:$O$98,"Completo",$F$59:$F$98,"USD",$J$59:$J$98,"&lt;"&amp;EDATE(H$108,1),$K$59:$K$98,"&gt;="&amp;H$108,$I$59:$I$98,"OPEX")))</x:f>
        <x:v>n.a.</x:v>
      </x:c>
      <x:c r="I127" s="72" t="str">
        <x:f>IF($D$102=0,"n.a.",IF(COUNTIFS($D$59:$D$98,"Sim",$O$59:$O$98,"&lt;&gt;Completo")&gt;0,"n.a.",SUMIFS($M$59:$M$98,$D$59:$D$98,"Sim",$O$59:$O$98,"Completo",$F$59:$F$98,"USD",$J$59:$J$98,"&lt;"&amp;EDATE(I$108,1),$K$59:$K$98,"&gt;="&amp;I$108,$I$59:$I$98,"OPEX")))</x:f>
        <x:v>n.a.</x:v>
      </x:c>
      <x:c r="J127" s="72" t="str">
        <x:f>IF($D$102=0,"n.a.",IF(COUNTIFS($D$59:$D$98,"Sim",$O$59:$O$98,"&lt;&gt;Completo")&gt;0,"n.a.",SUMIFS($M$59:$M$98,$D$59:$D$98,"Sim",$O$59:$O$98,"Completo",$F$59:$F$98,"USD",$J$59:$J$98,"&lt;"&amp;EDATE(J$108,1),$K$59:$K$98,"&gt;="&amp;J$108,$I$59:$I$98,"OPEX")))</x:f>
        <x:v>n.a.</x:v>
      </x:c>
      <x:c r="K127" s="72" t="str">
        <x:f>IF($D$102=0,"n.a.",IF(COUNTIFS($D$59:$D$98,"Sim",$O$59:$O$98,"&lt;&gt;Completo")&gt;0,"n.a.",SUMIFS($M$59:$M$98,$D$59:$D$98,"Sim",$O$59:$O$98,"Completo",$F$59:$F$98,"USD",$J$59:$J$98,"&lt;"&amp;EDATE(K$108,1),$K$59:$K$98,"&gt;="&amp;K$108,$I$59:$I$98,"OPEX")))</x:f>
        <x:v>n.a.</x:v>
      </x:c>
      <x:c r="L127" s="72" t="str">
        <x:f>IF($D$102=0,"n.a.",IF(COUNTIFS($D$59:$D$98,"Sim",$O$59:$O$98,"&lt;&gt;Completo")&gt;0,"n.a.",SUMIFS($M$59:$M$98,$D$59:$D$98,"Sim",$O$59:$O$98,"Completo",$F$59:$F$98,"USD",$J$59:$J$98,"&lt;"&amp;EDATE(L$108,1),$K$59:$K$98,"&gt;="&amp;L$108,$I$59:$I$98,"OPEX")))</x:f>
        <x:v>n.a.</x:v>
      </x:c>
      <x:c r="M127" s="72" t="str">
        <x:f>IF($D$102=0,"n.a.",IF(COUNTIFS($D$59:$D$98,"Sim",$O$59:$O$98,"&lt;&gt;Completo")&gt;0,"n.a.",SUMIFS($M$59:$M$98,$D$59:$D$98,"Sim",$O$59:$O$98,"Completo",$F$59:$F$98,"USD",$J$59:$J$98,"&lt;"&amp;EDATE(M$108,1),$K$59:$K$98,"&gt;="&amp;M$108,$I$59:$I$98,"OPEX")))</x:f>
        <x:v>n.a.</x:v>
      </x:c>
      <x:c r="N127" s="72" t="str">
        <x:f>IF($D$102=0,"n.a.",IF(COUNTIFS($D$59:$D$98,"Sim",$O$59:$O$98,"&lt;&gt;Completo")&gt;0,"n.a.",SUMIFS($M$59:$M$98,$D$59:$D$98,"Sim",$O$59:$O$98,"Completo",$F$59:$F$98,"USD",$J$59:$J$98,"&lt;"&amp;EDATE(N$108,1),$K$59:$K$98,"&gt;="&amp;N$108,$I$59:$I$98,"OPEX")))</x:f>
        <x:v>n.a.</x:v>
      </x:c>
      <x:c r="O127" s="72" t="str">
        <x:f>IF($D$102=0,"n.a.",IF(COUNTIFS($D$59:$D$98,"Sim",$O$59:$O$98,"&lt;&gt;Completo")&gt;0,"n.a.",SUMIFS($M$59:$M$98,$D$59:$D$98,"Sim",$O$59:$O$98,"Completo",$F$59:$F$98,"USD",$J$59:$J$98,"&lt;"&amp;EDATE(O$108,1),$K$59:$K$98,"&gt;="&amp;O$108,$I$59:$I$98,"OPEX")))</x:f>
        <x:v>n.a.</x:v>
      </x:c>
      <x:c r="P127" s="72" t="str">
        <x:f>IF($D$102=0,"n.a.",IF(COUNTIFS($D$59:$D$98,"Sim",$O$59:$O$98,"&lt;&gt;Completo")&gt;0,"n.a.",SUMIFS($M$59:$M$98,$D$59:$D$98,"Sim",$O$59:$O$98,"Completo",$F$59:$F$98,"USD",$J$59:$J$98,"&lt;"&amp;EDATE(P$108,1),$K$59:$K$98,"&gt;="&amp;P$108,$I$59:$I$98,"OPEX")))</x:f>
        <x:v>n.a.</x:v>
      </x:c>
      <x:c r="Q127" s="72" t="str">
        <x:f>IF($D$102=0,"n.a.",IF(COUNTIFS($D$59:$D$98,"Sim",$O$59:$O$98,"&lt;&gt;Completo")&gt;0,"n.a.",SUMIFS($M$59:$M$98,$D$59:$D$98,"Sim",$O$59:$O$98,"Completo",$F$59:$F$98,"USD",$J$59:$J$98,"&lt;"&amp;EDATE(Q$108,1),$K$59:$K$98,"&gt;="&amp;Q$108,$I$59:$I$98,"OPEX")))</x:f>
        <x:v>n.a.</x:v>
      </x:c>
      <x:c r="R127" s="72" t="str">
        <x:f>IF($D$102=0,"n.a.",IF(COUNTIFS($D$59:$D$98,"Sim",$O$59:$O$98,"&lt;&gt;Completo")&gt;0,"n.a.",SUMIFS($M$59:$M$98,$D$59:$D$98,"Sim",$O$59:$O$98,"Completo",$F$59:$F$98,"USD",$J$59:$J$98,"&lt;"&amp;EDATE(R$108,1),$K$59:$K$98,"&gt;="&amp;R$108,$I$59:$I$98,"OPEX")))</x:f>
        <x:v>n.a.</x:v>
      </x:c>
      <x:c r="S127" s="72" t="str">
        <x:f>IF($D$102=0,"n.a.",IF(COUNTIFS($D$59:$D$98,"Sim",$O$59:$O$98,"&lt;&gt;Completo")&gt;0,"n.a.",SUMIFS($M$59:$M$98,$D$59:$D$98,"Sim",$O$59:$O$98,"Completo",$F$59:$F$98,"USD",$J$59:$J$98,"&lt;"&amp;EDATE(S$108,1),$K$59:$K$98,"&gt;="&amp;S$108,$I$59:$I$98,"OPEX")))</x:f>
        <x:v>n.a.</x:v>
      </x:c>
      <x:c r="T127" s="72" t="str">
        <x:f>IF($D$102=0,"n.a.",IF(COUNTIFS($D$59:$D$98,"Sim",$O$59:$O$98,"&lt;&gt;Completo")&gt;0,"n.a.",SUMIFS($M$59:$M$98,$D$59:$D$98,"Sim",$O$59:$O$98,"Completo",$F$59:$F$98,"USD",$J$59:$J$98,"&lt;"&amp;EDATE(T$108,1),$K$59:$K$98,"&gt;="&amp;T$108,$I$59:$I$98,"OPEX")))</x:f>
        <x:v>n.a.</x:v>
      </x:c>
      <x:c r="U127" s="72" t="str">
        <x:f>IF($D$102=0,"n.a.",IF(COUNTIFS($D$59:$D$98,"Sim",$O$59:$O$98,"&lt;&gt;Completo")&gt;0,"n.a.",SUMIFS($M$59:$M$98,$D$59:$D$98,"Sim",$O$59:$O$98,"Completo",$F$59:$F$98,"USD",$J$59:$J$98,"&lt;"&amp;EDATE(U$108,1),$K$59:$K$98,"&gt;="&amp;U$108,$I$59:$I$98,"OPEX")))</x:f>
        <x:v>n.a.</x:v>
      </x:c>
      <x:c r="V127" s="72" t="str">
        <x:f>IF($D$102=0,"n.a.",IF(COUNTIFS($D$59:$D$98,"Sim",$O$59:$O$98,"&lt;&gt;Completo")&gt;0,"n.a.",SUMIFS($M$59:$M$98,$D$59:$D$98,"Sim",$O$59:$O$98,"Completo",$F$59:$F$98,"USD",$J$59:$J$98,"&lt;"&amp;EDATE(V$108,1),$K$59:$K$98,"&gt;="&amp;V$108,$I$59:$I$98,"OPEX")))</x:f>
        <x:v>n.a.</x:v>
      </x:c>
      <x:c r="W127" s="72" t="str">
        <x:f>IF($D$102=0,"n.a.",IF(COUNTIFS($D$59:$D$98,"Sim",$O$59:$O$98,"&lt;&gt;Completo")&gt;0,"n.a.",SUMIFS($M$59:$M$98,$D$59:$D$98,"Sim",$O$59:$O$98,"Completo",$F$59:$F$98,"USD",$J$59:$J$98,"&lt;"&amp;EDATE(W$108,1),$K$59:$K$98,"&gt;="&amp;W$108,$I$59:$I$98,"OPEX")))</x:f>
        <x:v>n.a.</x:v>
      </x:c>
      <x:c r="X127" s="72" t="str">
        <x:f>IF($D$102=0,"n.a.",IF(COUNTIFS($D$59:$D$98,"Sim",$O$59:$O$98,"&lt;&gt;Completo")&gt;0,"n.a.",SUMIFS($M$59:$M$98,$D$59:$D$98,"Sim",$O$59:$O$98,"Completo",$F$59:$F$98,"USD",$J$59:$J$98,"&lt;"&amp;EDATE(X$108,1),$K$59:$K$98,"&gt;="&amp;X$108,$I$59:$I$98,"OPEX")))</x:f>
        <x:v>n.a.</x:v>
      </x:c>
      <x:c r="Y127" s="72" t="str">
        <x:f>IF($D$102=0,"n.a.",IF(COUNTIFS($D$59:$D$98,"Sim",$O$59:$O$98,"&lt;&gt;Completo")&gt;0,"n.a.",SUMIFS($M$59:$M$98,$D$59:$D$98,"Sim",$O$59:$O$98,"Completo",$F$59:$F$98,"USD",$J$59:$J$98,"&lt;"&amp;EDATE(Y$108,1),$K$59:$K$98,"&gt;="&amp;Y$108,$I$59:$I$98,"OPEX")))</x:f>
        <x:v>n.a.</x:v>
      </x:c>
      <x:c r="Z127" s="72" t="str">
        <x:f>IF($D$102=0,"n.a.",IF(COUNTIFS($D$59:$D$98,"Sim",$O$59:$O$98,"&lt;&gt;Completo")&gt;0,"n.a.",SUMIFS($M$59:$M$98,$D$59:$D$98,"Sim",$O$59:$O$98,"Completo",$F$59:$F$98,"USD",$J$59:$J$98,"&lt;"&amp;EDATE(Z$108,1),$K$59:$K$98,"&gt;="&amp;Z$108,$I$59:$I$98,"OPEX")))</x:f>
        <x:v>n.a.</x:v>
      </x:c>
      <x:c r="AA127" s="72" t="str">
        <x:f>IF($D$102=0,"n.a.",IF(COUNTIFS($D$59:$D$98,"Sim",$O$59:$O$98,"&lt;&gt;Completo")&gt;0,"n.a.",SUMIFS($M$59:$M$98,$D$59:$D$98,"Sim",$O$59:$O$98,"Completo",$F$59:$F$98,"USD",$J$59:$J$98,"&lt;"&amp;EDATE(AA$108,1),$K$59:$K$98,"&gt;="&amp;AA$108,$I$59:$I$98,"OPEX")))</x:f>
        <x:v>n.a.</x:v>
      </x:c>
      <x:c r="AB127" s="72" t="str">
        <x:f>IF($D$102=0,"n.a.",IF(COUNTIFS($D$59:$D$98,"Sim",$O$59:$O$98,"&lt;&gt;Completo")&gt;0,"n.a.",SUMIFS($M$59:$M$98,$D$59:$D$98,"Sim",$O$59:$O$98,"Completo",$F$59:$F$98,"USD",$J$59:$J$98,"&lt;"&amp;EDATE(AB$108,1),$K$59:$K$98,"&gt;="&amp;AB$108,$I$59:$I$98,"OPEX")))</x:f>
        <x:v>n.a.</x:v>
      </x:c>
      <x:c r="AC127" s="72" t="str">
        <x:f>IF($D$102=0,"n.a.",IF(COUNTIFS($D$59:$D$98,"Sim",$O$59:$O$98,"&lt;&gt;Completo")&gt;0,"n.a.",SUMIFS($M$59:$M$98,$D$59:$D$98,"Sim",$O$59:$O$98,"Completo",$F$59:$F$98,"USD",$J$59:$J$98,"&lt;"&amp;EDATE(AC$108,1),$K$59:$K$98,"&gt;="&amp;AC$108,$I$59:$I$98,"OPEX")))</x:f>
        <x:v>n.a.</x:v>
      </x:c>
      <x:c r="AD127" s="72" t="str">
        <x:f>IF($D$102=0,"n.a.",IF(COUNTIFS($D$59:$D$98,"Sim",$O$59:$O$98,"&lt;&gt;Completo")&gt;0,"n.a.",SUMIFS($M$59:$M$98,$D$59:$D$98,"Sim",$O$59:$O$98,"Completo",$F$59:$F$98,"USD",$J$59:$J$98,"&lt;"&amp;EDATE(AD$108,1),$K$59:$K$98,"&gt;="&amp;AD$108,$I$59:$I$98,"OPEX")))</x:f>
        <x:v>n.a.</x:v>
      </x:c>
      <x:c r="AE127" s="72" t="str">
        <x:f>IF($D$102=0,"n.a.",IF(COUNTIFS($D$59:$D$98,"Sim",$O$59:$O$98,"&lt;&gt;Completo")&gt;0,"n.a.",SUMIFS($M$59:$M$98,$D$59:$D$98,"Sim",$O$59:$O$98,"Completo",$F$59:$F$98,"USD",$J$59:$J$98,"&lt;"&amp;EDATE(AE$108,1),$K$59:$K$98,"&gt;="&amp;AE$108,$I$59:$I$98,"OPEX")))</x:f>
        <x:v>n.a.</x:v>
      </x:c>
      <x:c r="AF127" s="72" t="str">
        <x:f>IF($D$102=0,"n.a.",IF(COUNTIFS($D$59:$D$98,"Sim",$O$59:$O$98,"&lt;&gt;Completo")&gt;0,"n.a.",SUMIFS($M$59:$M$98,$D$59:$D$98,"Sim",$O$59:$O$98,"Completo",$F$59:$F$98,"USD",$J$59:$J$98,"&lt;"&amp;EDATE(AF$108,1),$K$59:$K$98,"&gt;="&amp;AF$108,$I$59:$I$98,"OPEX")))</x:f>
        <x:v>n.a.</x:v>
      </x:c>
      <x:c r="AG127" s="72" t="str">
        <x:f>IF($D$102=0,"n.a.",IF(COUNTIFS($D$59:$D$98,"Sim",$O$59:$O$98,"&lt;&gt;Completo")&gt;0,"n.a.",SUMIFS($M$59:$M$98,$D$59:$D$98,"Sim",$O$59:$O$98,"Completo",$F$59:$F$98,"USD",$J$59:$J$98,"&lt;"&amp;EDATE(AG$108,1),$K$59:$K$98,"&gt;="&amp;AG$108,$I$59:$I$98,"OPEX")))</x:f>
        <x:v>n.a.</x:v>
      </x:c>
      <x:c r="AH127" s="72" t="str">
        <x:f>IF($D$102=0,"n.a.",IF(COUNTIFS($D$59:$D$98,"Sim",$O$59:$O$98,"&lt;&gt;Completo")&gt;0,"n.a.",SUMIFS($M$59:$M$98,$D$59:$D$98,"Sim",$O$59:$O$98,"Completo",$F$59:$F$98,"USD",$J$59:$J$98,"&lt;"&amp;EDATE(AH$108,1),$K$59:$K$98,"&gt;="&amp;AH$108,$I$59:$I$98,"OPEX")))</x:f>
        <x:v>n.a.</x:v>
      </x:c>
      <x:c r="AI127" s="72" t="str">
        <x:f>IF($D$102=0,"n.a.",IF(COUNTIFS($D$59:$D$98,"Sim",$O$59:$O$98,"&lt;&gt;Completo")&gt;0,"n.a.",SUMIFS($M$59:$M$98,$D$59:$D$98,"Sim",$O$59:$O$98,"Completo",$F$59:$F$98,"USD",$J$59:$J$98,"&lt;"&amp;EDATE(AI$108,1),$K$59:$K$98,"&gt;="&amp;AI$108,$I$59:$I$98,"OPEX")))</x:f>
        <x:v>n.a.</x:v>
      </x:c>
      <x:c r="AJ127" s="72" t="str">
        <x:f>IF($D$102=0,"n.a.",IF(COUNTIFS($D$59:$D$98,"Sim",$O$59:$O$98,"&lt;&gt;Completo")&gt;0,"n.a.",SUMIFS($M$59:$M$98,$D$59:$D$98,"Sim",$O$59:$O$98,"Completo",$F$59:$F$98,"USD",$J$59:$J$98,"&lt;"&amp;EDATE(AJ$108,1),$K$59:$K$98,"&gt;="&amp;AJ$108,$I$59:$I$98,"OPEX")))</x:f>
        <x:v>n.a.</x:v>
      </x:c>
      <x:c r="AK127" s="72" t="str">
        <x:f>IF($D$102=0,"n.a.",IF(COUNTIFS($D$59:$D$98,"Sim",$O$59:$O$98,"&lt;&gt;Completo")&gt;0,"n.a.",SUMIFS($M$59:$M$98,$D$59:$D$98,"Sim",$O$59:$O$98,"Completo",$F$59:$F$98,"USD",$J$59:$J$98,"&lt;"&amp;EDATE(AK$108,1),$K$59:$K$98,"&gt;="&amp;AK$108,$I$59:$I$98,"OPEX")))</x:f>
        <x:v>n.a.</x:v>
      </x:c>
      <x:c r="AL127" s="72" t="str">
        <x:f>IF($D$102=0,"n.a.",IF(COUNTIFS($D$59:$D$98,"Sim",$O$59:$O$98,"&lt;&gt;Completo")&gt;0,"n.a.",SUMIFS($M$59:$M$98,$D$59:$D$98,"Sim",$O$59:$O$98,"Completo",$F$59:$F$98,"USD",$J$59:$J$98,"&lt;"&amp;EDATE(AL$108,1),$K$59:$K$98,"&gt;="&amp;AL$108,$I$59:$I$98,"OPEX")))</x:f>
        <x:v>n.a.</x:v>
      </x:c>
      <x:c r="AM127" s="72" t="str">
        <x:f>IF($D$102=0,"n.a.",IF(COUNTIFS($D$59:$D$98,"Sim",$O$59:$O$98,"&lt;&gt;Completo")&gt;0,"n.a.",SUMIFS($M$59:$M$98,$D$59:$D$98,"Sim",$O$59:$O$98,"Completo",$F$59:$F$98,"USD",$J$59:$J$98,"&lt;"&amp;EDATE(AM$108,1),$K$59:$K$98,"&gt;="&amp;AM$108,$I$59:$I$98,"OPEX")))</x:f>
        <x:v>n.a.</x:v>
      </x:c>
      <x:c r="AN127" s="72" t="str">
        <x:f>IF($D$102=0,"n.a.",IF(COUNTIFS($D$59:$D$98,"Sim",$O$59:$O$98,"&lt;&gt;Completo")&gt;0,"n.a.",SUMIFS($M$59:$M$98,$D$59:$D$98,"Sim",$O$59:$O$98,"Completo",$F$59:$F$98,"USD",$J$59:$J$98,"&lt;"&amp;EDATE(AN$108,1),$K$59:$K$98,"&gt;="&amp;AN$108,$I$59:$I$98,"OPEX")))</x:f>
        <x:v>n.a.</x:v>
      </x:c>
      <x:c r="AO127" s="72" t="str">
        <x:f>IF($D$102=0,"n.a.",IF(COUNTIFS($D$59:$D$98,"Sim",$O$59:$O$98,"&lt;&gt;Completo")&gt;0,"n.a.",SUMIFS($M$59:$M$98,$D$59:$D$98,"Sim",$O$59:$O$98,"Completo",$F$59:$F$98,"USD",$J$59:$J$98,"&lt;"&amp;EDATE(AO$108,1),$K$59:$K$98,"&gt;="&amp;AO$108,$I$59:$I$98,"OPEX")))</x:f>
        <x:v>n.a.</x:v>
      </x:c>
      <x:c r="AP127" s="72" t="str">
        <x:f>IF($D$102=0,"n.a.",IF(COUNTIFS($D$59:$D$98,"Sim",$O$59:$O$98,"&lt;&gt;Completo")&gt;0,"n.a.",SUMIFS($M$59:$M$98,$D$59:$D$98,"Sim",$O$59:$O$98,"Completo",$F$59:$F$98,"USD",$J$59:$J$98,"&lt;"&amp;EDATE(AP$108,1),$K$59:$K$98,"&gt;="&amp;AP$108,$I$59:$I$98,"OPEX")))</x:f>
        <x:v>n.a.</x:v>
      </x:c>
      <x:c r="AQ127" s="72" t="str">
        <x:f>IF($D$102=0,"n.a.",IF(COUNTIFS($D$59:$D$98,"Sim",$O$59:$O$98,"&lt;&gt;Completo")&gt;0,"n.a.",SUMIFS($M$59:$M$98,$D$59:$D$98,"Sim",$O$59:$O$98,"Completo",$F$59:$F$98,"USD",$J$59:$J$98,"&lt;"&amp;EDATE(AQ$108,1),$K$59:$K$98,"&gt;="&amp;AQ$108,$I$59:$I$98,"OPEX")))</x:f>
        <x:v>n.a.</x:v>
      </x:c>
      <x:c r="AR127" s="72" t="str">
        <x:f>IF($D$102=0,"n.a.",IF(COUNTIFS($D$59:$D$98,"Sim",$O$59:$O$98,"&lt;&gt;Completo")&gt;0,"n.a.",SUMIFS($M$59:$M$98,$D$59:$D$98,"Sim",$O$59:$O$98,"Completo",$F$59:$F$98,"USD",$J$59:$J$98,"&lt;"&amp;EDATE(AR$108,1),$K$59:$K$98,"&gt;="&amp;AR$108,$I$59:$I$98,"OPEX")))</x:f>
        <x:v>n.a.</x:v>
      </x:c>
      <x:c r="AS127" s="72" t="str">
        <x:f>IF($D$102=0,"n.a.",IF(COUNTIFS($D$59:$D$98,"Sim",$O$59:$O$98,"&lt;&gt;Completo")&gt;0,"n.a.",SUMIFS($M$59:$M$98,$D$59:$D$98,"Sim",$O$59:$O$98,"Completo",$F$59:$F$98,"USD",$J$59:$J$98,"&lt;"&amp;EDATE(AS$108,1),$K$59:$K$98,"&gt;="&amp;AS$108,$I$59:$I$98,"OPEX")))</x:f>
        <x:v>n.a.</x:v>
      </x:c>
      <x:c r="AT127" s="72" t="str">
        <x:f>IF($D$102=0,"n.a.",IF(COUNTIFS($D$59:$D$98,"Sim",$O$59:$O$98,"&lt;&gt;Completo")&gt;0,"n.a.",SUMIFS($M$59:$M$98,$D$59:$D$98,"Sim",$O$59:$O$98,"Completo",$F$59:$F$98,"USD",$J$59:$J$98,"&lt;"&amp;EDATE(AT$108,1),$K$59:$K$98,"&gt;="&amp;AT$108,$I$59:$I$98,"OPEX")))</x:f>
        <x:v>n.a.</x:v>
      </x:c>
      <x:c r="AU127" s="72" t="str">
        <x:f>IF($D$102=0,"n.a.",IF(COUNTIFS($D$59:$D$98,"Sim",$O$59:$O$98,"&lt;&gt;Completo")&gt;0,"n.a.",SUMIFS($M$59:$M$98,$D$59:$D$98,"Sim",$O$59:$O$98,"Completo",$F$59:$F$98,"USD",$J$59:$J$98,"&lt;"&amp;EDATE(AU$108,1),$K$59:$K$98,"&gt;="&amp;AU$108,$I$59:$I$98,"OPEX")))</x:f>
        <x:v>n.a.</x:v>
      </x:c>
      <x:c r="AV127" s="72" t="str">
        <x:f>IF($D$102=0,"n.a.",IF(COUNTIFS($D$59:$D$98,"Sim",$O$59:$O$98,"&lt;&gt;Completo")&gt;0,"n.a.",SUMIFS($M$59:$M$98,$D$59:$D$98,"Sim",$O$59:$O$98,"Completo",$F$59:$F$98,"USD",$J$59:$J$98,"&lt;"&amp;EDATE(AV$108,1),$K$59:$K$98,"&gt;="&amp;AV$108,$I$59:$I$98,"OPEX")))</x:f>
        <x:v>n.a.</x:v>
      </x:c>
      <x:c r="AW127" s="72" t="str">
        <x:f>IF($D$102=0,"n.a.",IF(COUNTIFS($D$59:$D$98,"Sim",$O$59:$O$98,"&lt;&gt;Completo")&gt;0,"n.a.",SUMIFS($M$59:$M$98,$D$59:$D$98,"Sim",$O$59:$O$98,"Completo",$F$59:$F$98,"USD",$J$59:$J$98,"&lt;"&amp;EDATE(AW$108,1),$K$59:$K$98,"&gt;="&amp;AW$108,$I$59:$I$98,"OPEX")))</x:f>
        <x:v>n.a.</x:v>
      </x:c>
      <x:c r="AX127" s="72" t="str">
        <x:f>IF($D$102=0,"n.a.",IF(COUNTIFS($D$59:$D$98,"Sim",$O$59:$O$98,"&lt;&gt;Completo")&gt;0,"n.a.",SUMIFS($M$59:$M$98,$D$59:$D$98,"Sim",$O$59:$O$98,"Completo",$F$59:$F$98,"USD",$J$59:$J$98,"&lt;"&amp;EDATE(AX$108,1),$K$59:$K$98,"&gt;="&amp;AX$108,$I$59:$I$98,"OPEX")))</x:f>
        <x:v>n.a.</x:v>
      </x:c>
      <x:c r="AY127" s="72" t="str">
        <x:f>IF($D$102=0,"n.a.",IF(COUNTIFS($D$59:$D$98,"Sim",$O$59:$O$98,"&lt;&gt;Completo")&gt;0,"n.a.",SUMIFS($M$59:$M$98,$D$59:$D$98,"Sim",$O$59:$O$98,"Completo",$F$59:$F$98,"USD",$J$59:$J$98,"&lt;"&amp;EDATE(AY$108,1),$K$59:$K$98,"&gt;="&amp;AY$108,$I$59:$I$98,"OPEX")))</x:f>
        <x:v>n.a.</x:v>
      </x:c>
      <x:c r="AZ127" s="72" t="str">
        <x:f>IF($D$102=0,"n.a.",IF(COUNTIFS($D$59:$D$98,"Sim",$O$59:$O$98,"&lt;&gt;Completo")&gt;0,"n.a.",SUMIFS($M$59:$M$98,$D$59:$D$98,"Sim",$O$59:$O$98,"Completo",$F$59:$F$98,"USD",$J$59:$J$98,"&lt;"&amp;EDATE(AZ$108,1),$K$59:$K$98,"&gt;="&amp;AZ$108,$I$59:$I$98,"OPEX")))</x:f>
        <x:v>n.a.</x:v>
      </x:c>
      <x:c r="BA127" s="72" t="str">
        <x:f>IF($D$102=0,"n.a.",IF(COUNTIFS($D$59:$D$98,"Sim",$O$59:$O$98,"&lt;&gt;Completo")&gt;0,"n.a.",SUMIFS($M$59:$M$98,$D$59:$D$98,"Sim",$O$59:$O$98,"Completo",$F$59:$F$98,"USD",$J$59:$J$98,"&lt;"&amp;EDATE(BA$108,1),$K$59:$K$98,"&gt;="&amp;BA$108,$I$59:$I$98,"OPEX")))</x:f>
        <x:v>n.a.</x:v>
      </x:c>
      <x:c r="BB127" s="72" t="str">
        <x:f>IF($D$102=0,"n.a.",IF(COUNTIFS($D$59:$D$98,"Sim",$O$59:$O$98,"&lt;&gt;Completo")&gt;0,"n.a.",SUMIFS($M$59:$M$98,$D$59:$D$98,"Sim",$O$59:$O$98,"Completo",$F$59:$F$98,"USD",$J$59:$J$98,"&lt;"&amp;EDATE(BB$108,1),$K$59:$K$98,"&gt;="&amp;BB$108,$I$59:$I$98,"OPEX")))</x:f>
        <x:v>n.a.</x:v>
      </x:c>
      <x:c r="BC127" s="72" t="str">
        <x:f>IF($D$102=0,"n.a.",IF(COUNTIFS($D$59:$D$98,"Sim",$O$59:$O$98,"&lt;&gt;Completo")&gt;0,"n.a.",SUMIFS($M$59:$M$98,$D$59:$D$98,"Sim",$O$59:$O$98,"Completo",$F$59:$F$98,"USD",$J$59:$J$98,"&lt;"&amp;EDATE(BC$108,1),$K$59:$K$98,"&gt;="&amp;BC$108,$I$59:$I$98,"OPEX")))</x:f>
        <x:v>n.a.</x:v>
      </x:c>
      <x:c r="BD127" s="72" t="str">
        <x:f>IF($D$102=0,"n.a.",IF(COUNTIFS($D$59:$D$98,"Sim",$O$59:$O$98,"&lt;&gt;Completo")&gt;0,"n.a.",SUMIFS($M$59:$M$98,$D$59:$D$98,"Sim",$O$59:$O$98,"Completo",$F$59:$F$98,"USD",$J$59:$J$98,"&lt;"&amp;EDATE(BD$108,1),$K$59:$K$98,"&gt;="&amp;BD$108,$I$59:$I$98,"OPEX")))</x:f>
        <x:v>n.a.</x:v>
      </x:c>
      <x:c r="BE127" s="72" t="str">
        <x:f>IF($D$102=0,"n.a.",IF(COUNTIFS($D$59:$D$98,"Sim",$O$59:$O$98,"&lt;&gt;Completo")&gt;0,"n.a.",SUMIFS($M$59:$M$98,$D$59:$D$98,"Sim",$O$59:$O$98,"Completo",$F$59:$F$98,"USD",$J$59:$J$98,"&lt;"&amp;EDATE(BE$108,1),$K$59:$K$98,"&gt;="&amp;BE$108,$I$59:$I$98,"OPEX")))</x:f>
        <x:v>n.a.</x:v>
      </x:c>
      <x:c r="BF127" s="72" t="str">
        <x:f>IF($D$102=0,"n.a.",IF(COUNTIFS($D$59:$D$98,"Sim",$O$59:$O$98,"&lt;&gt;Completo")&gt;0,"n.a.",SUMIFS($M$59:$M$98,$D$59:$D$98,"Sim",$O$59:$O$98,"Completo",$F$59:$F$98,"USD",$J$59:$J$98,"&lt;"&amp;EDATE(BF$108,1),$K$59:$K$98,"&gt;="&amp;BF$108,$I$59:$I$98,"OPEX")))</x:f>
        <x:v>n.a.</x:v>
      </x:c>
      <x:c r="BG127" s="72" t="str">
        <x:f>IF($D$102=0,"n.a.",IF(COUNTIFS($D$59:$D$98,"Sim",$O$59:$O$98,"&lt;&gt;Completo")&gt;0,"n.a.",SUMIFS($M$59:$M$98,$D$59:$D$98,"Sim",$O$59:$O$98,"Completo",$F$59:$F$98,"USD",$J$59:$J$98,"&lt;"&amp;EDATE(BG$108,1),$K$59:$K$98,"&gt;="&amp;BG$108,$I$59:$I$98,"OPEX")))</x:f>
        <x:v>n.a.</x:v>
      </x:c>
      <x:c r="BH127" s="72" t="str">
        <x:f>IF($D$102=0,"n.a.",IF(COUNTIFS($D$59:$D$98,"Sim",$O$59:$O$98,"&lt;&gt;Completo")&gt;0,"n.a.",SUMIFS($M$59:$M$98,$D$59:$D$98,"Sim",$O$59:$O$98,"Completo",$F$59:$F$98,"USD",$J$59:$J$98,"&lt;"&amp;EDATE(BH$108,1),$K$59:$K$98,"&gt;="&amp;BH$108,$I$59:$I$98,"OPEX")))</x:f>
        <x:v>n.a.</x:v>
      </x:c>
      <x:c r="BI127" s="72" t="str">
        <x:f>IF($D$102=0,"n.a.",IF(COUNTIFS($D$59:$D$98,"Sim",$O$59:$O$98,"&lt;&gt;Completo")&gt;0,"n.a.",SUMIFS($M$59:$M$98,$D$59:$D$98,"Sim",$O$59:$O$98,"Completo",$F$59:$F$98,"USD",$J$59:$J$98,"&lt;"&amp;EDATE(BI$108,1),$K$59:$K$98,"&gt;="&amp;BI$108,$I$59:$I$98,"OPEX")))</x:f>
        <x:v>n.a.</x:v>
      </x:c>
      <x:c r="BJ127" s="72" t="str">
        <x:f>IF($D$102=0,"n.a.",IF(COUNTIFS($D$59:$D$98,"Sim",$O$59:$O$98,"&lt;&gt;Completo")&gt;0,"n.a.",SUMIFS($M$59:$M$98,$D$59:$D$98,"Sim",$O$59:$O$98,"Completo",$F$59:$F$98,"USD",$J$59:$J$98,"&lt;"&amp;EDATE(BJ$108,1),$K$59:$K$98,"&gt;="&amp;BJ$108,$I$59:$I$98,"OPEX")))</x:f>
        <x:v>n.a.</x:v>
      </x:c>
      <x:c r="BK127" s="72" t="str">
        <x:f>IF($D$102=0,"n.a.",IF(COUNTIFS($D$59:$D$98,"Sim",$O$59:$O$98,"&lt;&gt;Completo")&gt;0,"n.a.",SUMIFS($M$59:$M$98,$D$59:$D$98,"Sim",$O$59:$O$98,"Completo",$F$59:$F$98,"USD",$J$59:$J$98,"&lt;"&amp;EDATE(BK$108,1),$K$59:$K$98,"&gt;="&amp;BK$108,$I$59:$I$98,"OPEX")))</x:f>
        <x:v>n.a.</x:v>
      </x:c>
      <x:c r="BL127" s="72" t="str">
        <x:f>IF($D$102=0,"n.a.",IF(COUNTIFS($D$59:$D$98,"Sim",$O$59:$O$98,"&lt;&gt;Completo")&gt;0,"n.a.",SUMIFS($M$59:$M$98,$D$59:$D$98,"Sim",$O$59:$O$98,"Completo",$F$59:$F$98,"USD",$J$59:$J$98,"&lt;"&amp;EDATE(BL$108,1),$K$59:$K$98,"&gt;="&amp;BL$108,$I$59:$I$98,"OPEX")))</x:f>
        <x:v>n.a.</x:v>
      </x:c>
      <x:c r="BM127" s="72" t="str">
        <x:f>IF($D$102=0,"n.a.",IF(COUNTIFS($D$59:$D$98,"Sim",$O$59:$O$98,"&lt;&gt;Completo")&gt;0,"n.a.",SUMIFS($M$59:$M$98,$D$59:$D$98,"Sim",$O$59:$O$98,"Completo",$F$59:$F$98,"USD",$J$59:$J$98,"&lt;"&amp;EDATE(BM$108,1),$K$59:$K$98,"&gt;="&amp;BM$108,$I$59:$I$98,"OPEX")))</x:f>
        <x:v>n.a.</x:v>
      </x:c>
      <x:c r="BN127" s="72" t="str">
        <x:f>IF($D$102=0,"n.a.",IF(COUNTIFS($D$59:$D$98,"Sim",$O$59:$O$98,"&lt;&gt;Completo")&gt;0,"n.a.",SUMIFS($M$59:$M$98,$D$59:$D$98,"Sim",$O$59:$O$98,"Completo",$F$59:$F$98,"USD",$J$59:$J$98,"&lt;"&amp;EDATE(BN$108,1),$K$59:$K$98,"&gt;="&amp;BN$108,$I$59:$I$98,"OPEX")))</x:f>
        <x:v>n.a.</x:v>
      </x:c>
      <x:c r="BO127" s="72" t="str">
        <x:f>IF($D$102=0,"n.a.",IF(COUNTIFS($D$59:$D$98,"Sim",$O$59:$O$98,"&lt;&gt;Completo")&gt;0,"n.a.",SUMIFS($M$59:$M$98,$D$59:$D$98,"Sim",$O$59:$O$98,"Completo",$F$59:$F$98,"USD",$J$59:$J$98,"&lt;"&amp;EDATE(BO$108,1),$K$59:$K$98,"&gt;="&amp;BO$108,$I$59:$I$98,"OPEX")))</x:f>
        <x:v>n.a.</x:v>
      </x:c>
      <x:c r="BP127" s="72" t="str">
        <x:f>IF($D$102=0,"n.a.",IF(COUNTIFS($D$59:$D$98,"Sim",$O$59:$O$98,"&lt;&gt;Completo")&gt;0,"n.a.",SUMIFS($M$59:$M$98,$D$59:$D$98,"Sim",$O$59:$O$98,"Completo",$F$59:$F$98,"USD",$J$59:$J$98,"&lt;"&amp;EDATE(BP$108,1),$K$59:$K$98,"&gt;="&amp;BP$108,$I$59:$I$98,"OPEX")))</x:f>
        <x:v>n.a.</x:v>
      </x:c>
      <x:c r="BQ127" s="72" t="str">
        <x:f>IF($D$102=0,"n.a.",IF(COUNTIFS($D$59:$D$98,"Sim",$O$59:$O$98,"&lt;&gt;Completo")&gt;0,"n.a.",SUMIFS($M$59:$M$98,$D$59:$D$98,"Sim",$O$59:$O$98,"Completo",$F$59:$F$98,"USD",$J$59:$J$98,"&lt;"&amp;EDATE(BQ$108,1),$K$59:$K$98,"&gt;="&amp;BQ$108,$I$59:$I$98,"OPEX")))</x:f>
        <x:v>n.a.</x:v>
      </x:c>
      <x:c r="BR127" s="72" t="str">
        <x:f>IF($D$102=0,"n.a.",IF(COUNTIFS($D$59:$D$98,"Sim",$O$59:$O$98,"&lt;&gt;Completo")&gt;0,"n.a.",SUMIFS($M$59:$M$98,$D$59:$D$98,"Sim",$O$59:$O$98,"Completo",$F$59:$F$98,"USD",$J$59:$J$98,"&lt;"&amp;EDATE(BR$108,1),$K$59:$K$98,"&gt;="&amp;BR$108,$I$59:$I$98,"OPEX")))</x:f>
        <x:v>n.a.</x:v>
      </x:c>
      <x:c r="BS127" s="72" t="str">
        <x:f>IF($D$102=0,"n.a.",IF(COUNTIFS($D$59:$D$98,"Sim",$O$59:$O$98,"&lt;&gt;Completo")&gt;0,"n.a.",SUMIFS($M$59:$M$98,$D$59:$D$98,"Sim",$O$59:$O$98,"Completo",$F$59:$F$98,"USD",$J$59:$J$98,"&lt;"&amp;EDATE(BS$108,1),$K$59:$K$98,"&gt;="&amp;BS$108,$I$59:$I$98,"OPEX")))</x:f>
        <x:v>n.a.</x:v>
      </x:c>
      <x:c r="BT127" s="72" t="str">
        <x:f>IF($D$102=0,"n.a.",IF(COUNTIFS($D$59:$D$98,"Sim",$O$59:$O$98,"&lt;&gt;Completo")&gt;0,"n.a.",SUMIFS($M$59:$M$98,$D$59:$D$98,"Sim",$O$59:$O$98,"Completo",$F$59:$F$98,"USD",$J$59:$J$98,"&lt;"&amp;EDATE(BT$108,1),$K$59:$K$98,"&gt;="&amp;BT$108,$I$59:$I$98,"OPEX")))</x:f>
        <x:v>n.a.</x:v>
      </x:c>
      <x:c r="BU127" s="72" t="str">
        <x:f>IF($D$102=0,"n.a.",IF(COUNTIFS($D$59:$D$98,"Sim",$O$59:$O$98,"&lt;&gt;Completo")&gt;0,"n.a.",SUMIFS($M$59:$M$98,$D$59:$D$98,"Sim",$O$59:$O$98,"Completo",$F$59:$F$98,"USD",$J$59:$J$98,"&lt;"&amp;EDATE(BU$108,1),$K$59:$K$98,"&gt;="&amp;BU$108,$I$59:$I$98,"OPEX")))</x:f>
        <x:v>n.a.</x:v>
      </x:c>
      <x:c r="BV127" s="72" t="str">
        <x:f>IF($D$102=0,"n.a.",IF(COUNTIFS($D$59:$D$98,"Sim",$O$59:$O$98,"&lt;&gt;Completo")&gt;0,"n.a.",SUMIFS($M$59:$M$98,$D$59:$D$98,"Sim",$O$59:$O$98,"Completo",$F$59:$F$98,"USD",$J$59:$J$98,"&lt;"&amp;EDATE(BV$108,1),$K$59:$K$98,"&gt;="&amp;BV$108,$I$59:$I$98,"OPEX")))</x:f>
        <x:v>n.a.</x:v>
      </x:c>
      <x:c r="BW127" s="72" t="str">
        <x:f>IF($D$102=0,"n.a.",IF(COUNTIFS($D$59:$D$98,"Sim",$O$59:$O$98,"&lt;&gt;Completo")&gt;0,"n.a.",SUMIFS($M$59:$M$98,$D$59:$D$98,"Sim",$O$59:$O$98,"Completo",$F$59:$F$98,"USD",$J$59:$J$98,"&lt;"&amp;EDATE(BW$108,1),$K$59:$K$98,"&gt;="&amp;BW$108,$I$59:$I$98,"OPEX")))</x:f>
        <x:v>n.a.</x:v>
      </x:c>
      <x:c r="BX127" s="72" t="str">
        <x:f>IF($D$102=0,"n.a.",IF(COUNTIFS($D$59:$D$98,"Sim",$O$59:$O$98,"&lt;&gt;Completo")&gt;0,"n.a.",SUMIFS($M$59:$M$98,$D$59:$D$98,"Sim",$O$59:$O$98,"Completo",$F$59:$F$98,"USD",$J$59:$J$98,"&lt;"&amp;EDATE(BX$108,1),$K$59:$K$98,"&gt;="&amp;BX$108,$I$59:$I$98,"OPEX")))</x:f>
        <x:v>n.a.</x:v>
      </x:c>
      <x:c r="BY127" s="72" t="str">
        <x:f>IF($D$102=0,"n.a.",IF(COUNTIFS($D$59:$D$98,"Sim",$O$59:$O$98,"&lt;&gt;Completo")&gt;0,"n.a.",SUMIFS($M$59:$M$98,$D$59:$D$98,"Sim",$O$59:$O$98,"Completo",$F$59:$F$98,"USD",$J$59:$J$98,"&lt;"&amp;EDATE(BY$108,1),$K$59:$K$98,"&gt;="&amp;BY$108,$I$59:$I$98,"OPEX")))</x:f>
        <x:v>n.a.</x:v>
      </x:c>
      <x:c r="BZ127" s="72" t="str">
        <x:f>IF($D$102=0,"n.a.",IF(COUNTIFS($D$59:$D$98,"Sim",$O$59:$O$98,"&lt;&gt;Completo")&gt;0,"n.a.",SUMIFS($M$59:$M$98,$D$59:$D$98,"Sim",$O$59:$O$98,"Completo",$F$59:$F$98,"USD",$J$59:$J$98,"&lt;"&amp;EDATE(BZ$108,1),$K$59:$K$98,"&gt;="&amp;BZ$108,$I$59:$I$98,"OPEX")))</x:f>
        <x:v>n.a.</x:v>
      </x:c>
      <x:c r="CA127" s="72" t="str">
        <x:f>IF($D$102=0,"n.a.",IF(COUNTIFS($D$59:$D$98,"Sim",$O$59:$O$98,"&lt;&gt;Completo")&gt;0,"n.a.",SUMIFS($M$59:$M$98,$D$59:$D$98,"Sim",$O$59:$O$98,"Completo",$F$59:$F$98,"USD",$J$59:$J$98,"&lt;"&amp;EDATE(CA$108,1),$K$59:$K$98,"&gt;="&amp;CA$108,$I$59:$I$98,"OPEX")))</x:f>
        <x:v>n.a.</x:v>
      </x:c>
      <x:c r="CB127" s="72" t="str">
        <x:f>IF($D$102=0,"n.a.",IF(COUNTIFS($D$59:$D$98,"Sim",$O$59:$O$98,"&lt;&gt;Completo")&gt;0,"n.a.",SUMIFS($M$59:$M$98,$D$59:$D$98,"Sim",$O$59:$O$98,"Completo",$F$59:$F$98,"USD",$J$59:$J$98,"&lt;"&amp;EDATE(CB$108,1),$K$59:$K$98,"&gt;="&amp;CB$108,$I$59:$I$98,"OPEX")))</x:f>
        <x:v>n.a.</x:v>
      </x:c>
      <x:c r="CC127" s="72" t="str">
        <x:f>IF($D$102=0,"n.a.",IF(COUNTIFS($D$59:$D$98,"Sim",$O$59:$O$98,"&lt;&gt;Completo")&gt;0,"n.a.",SUMIFS($M$59:$M$98,$D$59:$D$98,"Sim",$O$59:$O$98,"Completo",$F$59:$F$98,"USD",$J$59:$J$98,"&lt;"&amp;EDATE(CC$108,1),$K$59:$K$98,"&gt;="&amp;CC$108,$I$59:$I$98,"OPEX")))</x:f>
        <x:v>n.a.</x:v>
      </x:c>
      <x:c r="CD127" s="72" t="str">
        <x:f>IF($D$102=0,"n.a.",IF(COUNTIFS($D$59:$D$98,"Sim",$O$59:$O$98,"&lt;&gt;Completo")&gt;0,"n.a.",SUMIFS($M$59:$M$98,$D$59:$D$98,"Sim",$O$59:$O$98,"Completo",$F$59:$F$98,"USD",$J$59:$J$98,"&lt;"&amp;EDATE(CD$108,1),$K$59:$K$98,"&gt;="&amp;CD$108,$I$59:$I$98,"OPEX")))</x:f>
        <x:v>n.a.</x:v>
      </x:c>
      <x:c r="CE127" s="72" t="str">
        <x:f>IF($D$102=0,"n.a.",IF(COUNTIFS($D$59:$D$98,"Sim",$O$59:$O$98,"&lt;&gt;Completo")&gt;0,"n.a.",SUMIFS($M$59:$M$98,$D$59:$D$98,"Sim",$O$59:$O$98,"Completo",$F$59:$F$98,"USD",$J$59:$J$98,"&lt;"&amp;EDATE(CE$108,1),$K$59:$K$98,"&gt;="&amp;CE$108,$I$59:$I$98,"OPEX")))</x:f>
        <x:v>n.a.</x:v>
      </x:c>
      <x:c r="CF127" s="72" t="str">
        <x:f>IF($D$102=0,"n.a.",IF(COUNTIFS($D$59:$D$98,"Sim",$O$59:$O$98,"&lt;&gt;Completo")&gt;0,"n.a.",SUMIFS($M$59:$M$98,$D$59:$D$98,"Sim",$O$59:$O$98,"Completo",$F$59:$F$98,"USD",$J$59:$J$98,"&lt;"&amp;EDATE(CF$108,1),$K$59:$K$98,"&gt;="&amp;CF$108,$I$59:$I$98,"OPEX")))</x:f>
        <x:v>n.a.</x:v>
      </x:c>
      <x:c r="CG127" s="72" t="str">
        <x:f>IF($D$102=0,"n.a.",IF(COUNTIFS($D$59:$D$98,"Sim",$O$59:$O$98,"&lt;&gt;Completo")&gt;0,"n.a.",SUMIFS($M$59:$M$98,$D$59:$D$98,"Sim",$O$59:$O$98,"Completo",$F$59:$F$98,"USD",$J$59:$J$98,"&lt;"&amp;EDATE(CG$108,1),$K$59:$K$98,"&gt;="&amp;CG$108,$I$59:$I$98,"OPEX")))</x:f>
        <x:v>n.a.</x:v>
      </x:c>
      <x:c r="CH127" s="72" t="str">
        <x:f>IF($D$102=0,"n.a.",IF(COUNTIFS($D$59:$D$98,"Sim",$O$59:$O$98,"&lt;&gt;Completo")&gt;0,"n.a.",SUMIFS($M$59:$M$98,$D$59:$D$98,"Sim",$O$59:$O$98,"Completo",$F$59:$F$98,"USD",$J$59:$J$98,"&lt;"&amp;EDATE(CH$108,1),$K$59:$K$98,"&gt;="&amp;CH$108,$I$59:$I$98,"OPEX")))</x:f>
        <x:v>n.a.</x:v>
      </x:c>
      <x:c r="CI127" s="72" t="str">
        <x:f>IF($D$102=0,"n.a.",IF(COUNTIFS($D$59:$D$98,"Sim",$O$59:$O$98,"&lt;&gt;Completo")&gt;0,"n.a.",SUMIFS($M$59:$M$98,$D$59:$D$98,"Sim",$O$59:$O$98,"Completo",$F$59:$F$98,"USD",$J$59:$J$98,"&lt;"&amp;EDATE(CI$108,1),$K$59:$K$98,"&gt;="&amp;CI$108,$I$59:$I$98,"OPEX")))</x:f>
        <x:v>n.a.</x:v>
      </x:c>
      <x:c r="CJ127" s="72" t="str">
        <x:f>IF($D$102=0,"n.a.",IF(COUNTIFS($D$59:$D$98,"Sim",$O$59:$O$98,"&lt;&gt;Completo")&gt;0,"n.a.",SUMIFS($M$59:$M$98,$D$59:$D$98,"Sim",$O$59:$O$98,"Completo",$F$59:$F$98,"USD",$J$59:$J$98,"&lt;"&amp;EDATE(CJ$108,1),$K$59:$K$98,"&gt;="&amp;CJ$108,$I$59:$I$98,"OPEX")))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IF($D$102=0,"n.a.",IF(COUNTIFS($D$59:$D$98,"Sim",$O$59:$O$98,"&lt;&gt;Completo")&gt;0,"n.a.",SUMIFS($M$59:$M$98,$D$59:$D$98,"Sim",$O$59:$O$98,"Completo",$F$59:$F$98,"BRL",$J$59:$J$98,"&lt;"&amp;EDATE(E$108,1),$K$59:$K$98,"&gt;="&amp;E$108,$I$59:$I$98,"OPEX")))</x:f>
        <x:v>n.a.</x:v>
      </x:c>
      <x:c r="F128" s="80" t="str">
        <x:f>IF($D$102=0,"n.a.",IF(COUNTIFS($D$59:$D$98,"Sim",$O$59:$O$98,"&lt;&gt;Completo")&gt;0,"n.a.",SUMIFS($M$59:$M$98,$D$59:$D$98,"Sim",$O$59:$O$98,"Completo",$F$59:$F$98,"BRL",$J$59:$J$98,"&lt;"&amp;EDATE(F$108,1),$K$59:$K$98,"&gt;="&amp;F$108,$I$59:$I$98,"OPEX")))</x:f>
        <x:v>n.a.</x:v>
      </x:c>
      <x:c r="G128" s="80" t="str">
        <x:f>IF($D$102=0,"n.a.",IF(COUNTIFS($D$59:$D$98,"Sim",$O$59:$O$98,"&lt;&gt;Completo")&gt;0,"n.a.",SUMIFS($M$59:$M$98,$D$59:$D$98,"Sim",$O$59:$O$98,"Completo",$F$59:$F$98,"BRL",$J$59:$J$98,"&lt;"&amp;EDATE(G$108,1),$K$59:$K$98,"&gt;="&amp;G$108,$I$59:$I$98,"OPEX")))</x:f>
        <x:v>n.a.</x:v>
      </x:c>
      <x:c r="H128" s="80" t="str">
        <x:f>IF($D$102=0,"n.a.",IF(COUNTIFS($D$59:$D$98,"Sim",$O$59:$O$98,"&lt;&gt;Completo")&gt;0,"n.a.",SUMIFS($M$59:$M$98,$D$59:$D$98,"Sim",$O$59:$O$98,"Completo",$F$59:$F$98,"BRL",$J$59:$J$98,"&lt;"&amp;EDATE(H$108,1),$K$59:$K$98,"&gt;="&amp;H$108,$I$59:$I$98,"OPEX")))</x:f>
        <x:v>n.a.</x:v>
      </x:c>
      <x:c r="I128" s="80" t="str">
        <x:f>IF($D$102=0,"n.a.",IF(COUNTIFS($D$59:$D$98,"Sim",$O$59:$O$98,"&lt;&gt;Completo")&gt;0,"n.a.",SUMIFS($M$59:$M$98,$D$59:$D$98,"Sim",$O$59:$O$98,"Completo",$F$59:$F$98,"BRL",$J$59:$J$98,"&lt;"&amp;EDATE(I$108,1),$K$59:$K$98,"&gt;="&amp;I$108,$I$59:$I$98,"OPEX")))</x:f>
        <x:v>n.a.</x:v>
      </x:c>
      <x:c r="J128" s="80" t="str">
        <x:f>IF($D$102=0,"n.a.",IF(COUNTIFS($D$59:$D$98,"Sim",$O$59:$O$98,"&lt;&gt;Completo")&gt;0,"n.a.",SUMIFS($M$59:$M$98,$D$59:$D$98,"Sim",$O$59:$O$98,"Completo",$F$59:$F$98,"BRL",$J$59:$J$98,"&lt;"&amp;EDATE(J$108,1),$K$59:$K$98,"&gt;="&amp;J$108,$I$59:$I$98,"OPEX")))</x:f>
        <x:v>n.a.</x:v>
      </x:c>
      <x:c r="K128" s="80" t="str">
        <x:f>IF($D$102=0,"n.a.",IF(COUNTIFS($D$59:$D$98,"Sim",$O$59:$O$98,"&lt;&gt;Completo")&gt;0,"n.a.",SUMIFS($M$59:$M$98,$D$59:$D$98,"Sim",$O$59:$O$98,"Completo",$F$59:$F$98,"BRL",$J$59:$J$98,"&lt;"&amp;EDATE(K$108,1),$K$59:$K$98,"&gt;="&amp;K$108,$I$59:$I$98,"OPEX")))</x:f>
        <x:v>n.a.</x:v>
      </x:c>
      <x:c r="L128" s="80" t="str">
        <x:f>IF($D$102=0,"n.a.",IF(COUNTIFS($D$59:$D$98,"Sim",$O$59:$O$98,"&lt;&gt;Completo")&gt;0,"n.a.",SUMIFS($M$59:$M$98,$D$59:$D$98,"Sim",$O$59:$O$98,"Completo",$F$59:$F$98,"BRL",$J$59:$J$98,"&lt;"&amp;EDATE(L$108,1),$K$59:$K$98,"&gt;="&amp;L$108,$I$59:$I$98,"OPEX")))</x:f>
        <x:v>n.a.</x:v>
      </x:c>
      <x:c r="M128" s="80" t="str">
        <x:f>IF($D$102=0,"n.a.",IF(COUNTIFS($D$59:$D$98,"Sim",$O$59:$O$98,"&lt;&gt;Completo")&gt;0,"n.a.",SUMIFS($M$59:$M$98,$D$59:$D$98,"Sim",$O$59:$O$98,"Completo",$F$59:$F$98,"BRL",$J$59:$J$98,"&lt;"&amp;EDATE(M$108,1),$K$59:$K$98,"&gt;="&amp;M$108,$I$59:$I$98,"OPEX")))</x:f>
        <x:v>n.a.</x:v>
      </x:c>
      <x:c r="N128" s="80" t="str">
        <x:f>IF($D$102=0,"n.a.",IF(COUNTIFS($D$59:$D$98,"Sim",$O$59:$O$98,"&lt;&gt;Completo")&gt;0,"n.a.",SUMIFS($M$59:$M$98,$D$59:$D$98,"Sim",$O$59:$O$98,"Completo",$F$59:$F$98,"BRL",$J$59:$J$98,"&lt;"&amp;EDATE(N$108,1),$K$59:$K$98,"&gt;="&amp;N$108,$I$59:$I$98,"OPEX")))</x:f>
        <x:v>n.a.</x:v>
      </x:c>
      <x:c r="O128" s="80" t="str">
        <x:f>IF($D$102=0,"n.a.",IF(COUNTIFS($D$59:$D$98,"Sim",$O$59:$O$98,"&lt;&gt;Completo")&gt;0,"n.a.",SUMIFS($M$59:$M$98,$D$59:$D$98,"Sim",$O$59:$O$98,"Completo",$F$59:$F$98,"BRL",$J$59:$J$98,"&lt;"&amp;EDATE(O$108,1),$K$59:$K$98,"&gt;="&amp;O$108,$I$59:$I$98,"OPEX")))</x:f>
        <x:v>n.a.</x:v>
      </x:c>
      <x:c r="P128" s="80" t="str">
        <x:f>IF($D$102=0,"n.a.",IF(COUNTIFS($D$59:$D$98,"Sim",$O$59:$O$98,"&lt;&gt;Completo")&gt;0,"n.a.",SUMIFS($M$59:$M$98,$D$59:$D$98,"Sim",$O$59:$O$98,"Completo",$F$59:$F$98,"BRL",$J$59:$J$98,"&lt;"&amp;EDATE(P$108,1),$K$59:$K$98,"&gt;="&amp;P$108,$I$59:$I$98,"OPEX")))</x:f>
        <x:v>n.a.</x:v>
      </x:c>
      <x:c r="Q128" s="80" t="str">
        <x:f>IF($D$102=0,"n.a.",IF(COUNTIFS($D$59:$D$98,"Sim",$O$59:$O$98,"&lt;&gt;Completo")&gt;0,"n.a.",SUMIFS($M$59:$M$98,$D$59:$D$98,"Sim",$O$59:$O$98,"Completo",$F$59:$F$98,"BRL",$J$59:$J$98,"&lt;"&amp;EDATE(Q$108,1),$K$59:$K$98,"&gt;="&amp;Q$108,$I$59:$I$98,"OPEX")))</x:f>
        <x:v>n.a.</x:v>
      </x:c>
      <x:c r="R128" s="80" t="str">
        <x:f>IF($D$102=0,"n.a.",IF(COUNTIFS($D$59:$D$98,"Sim",$O$59:$O$98,"&lt;&gt;Completo")&gt;0,"n.a.",SUMIFS($M$59:$M$98,$D$59:$D$98,"Sim",$O$59:$O$98,"Completo",$F$59:$F$98,"BRL",$J$59:$J$98,"&lt;"&amp;EDATE(R$108,1),$K$59:$K$98,"&gt;="&amp;R$108,$I$59:$I$98,"OPEX")))</x:f>
        <x:v>n.a.</x:v>
      </x:c>
      <x:c r="S128" s="80" t="str">
        <x:f>IF($D$102=0,"n.a.",IF(COUNTIFS($D$59:$D$98,"Sim",$O$59:$O$98,"&lt;&gt;Completo")&gt;0,"n.a.",SUMIFS($M$59:$M$98,$D$59:$D$98,"Sim",$O$59:$O$98,"Completo",$F$59:$F$98,"BRL",$J$59:$J$98,"&lt;"&amp;EDATE(S$108,1),$K$59:$K$98,"&gt;="&amp;S$108,$I$59:$I$98,"OPEX")))</x:f>
        <x:v>n.a.</x:v>
      </x:c>
      <x:c r="T128" s="80" t="str">
        <x:f>IF($D$102=0,"n.a.",IF(COUNTIFS($D$59:$D$98,"Sim",$O$59:$O$98,"&lt;&gt;Completo")&gt;0,"n.a.",SUMIFS($M$59:$M$98,$D$59:$D$98,"Sim",$O$59:$O$98,"Completo",$F$59:$F$98,"BRL",$J$59:$J$98,"&lt;"&amp;EDATE(T$108,1),$K$59:$K$98,"&gt;="&amp;T$108,$I$59:$I$98,"OPEX")))</x:f>
        <x:v>n.a.</x:v>
      </x:c>
      <x:c r="U128" s="80" t="str">
        <x:f>IF($D$102=0,"n.a.",IF(COUNTIFS($D$59:$D$98,"Sim",$O$59:$O$98,"&lt;&gt;Completo")&gt;0,"n.a.",SUMIFS($M$59:$M$98,$D$59:$D$98,"Sim",$O$59:$O$98,"Completo",$F$59:$F$98,"BRL",$J$59:$J$98,"&lt;"&amp;EDATE(U$108,1),$K$59:$K$98,"&gt;="&amp;U$108,$I$59:$I$98,"OPEX")))</x:f>
        <x:v>n.a.</x:v>
      </x:c>
      <x:c r="V128" s="80" t="str">
        <x:f>IF($D$102=0,"n.a.",IF(COUNTIFS($D$59:$D$98,"Sim",$O$59:$O$98,"&lt;&gt;Completo")&gt;0,"n.a.",SUMIFS($M$59:$M$98,$D$59:$D$98,"Sim",$O$59:$O$98,"Completo",$F$59:$F$98,"BRL",$J$59:$J$98,"&lt;"&amp;EDATE(V$108,1),$K$59:$K$98,"&gt;="&amp;V$108,$I$59:$I$98,"OPEX")))</x:f>
        <x:v>n.a.</x:v>
      </x:c>
      <x:c r="W128" s="80" t="str">
        <x:f>IF($D$102=0,"n.a.",IF(COUNTIFS($D$59:$D$98,"Sim",$O$59:$O$98,"&lt;&gt;Completo")&gt;0,"n.a.",SUMIFS($M$59:$M$98,$D$59:$D$98,"Sim",$O$59:$O$98,"Completo",$F$59:$F$98,"BRL",$J$59:$J$98,"&lt;"&amp;EDATE(W$108,1),$K$59:$K$98,"&gt;="&amp;W$108,$I$59:$I$98,"OPEX")))</x:f>
        <x:v>n.a.</x:v>
      </x:c>
      <x:c r="X128" s="80" t="str">
        <x:f>IF($D$102=0,"n.a.",IF(COUNTIFS($D$59:$D$98,"Sim",$O$59:$O$98,"&lt;&gt;Completo")&gt;0,"n.a.",SUMIFS($M$59:$M$98,$D$59:$D$98,"Sim",$O$59:$O$98,"Completo",$F$59:$F$98,"BRL",$J$59:$J$98,"&lt;"&amp;EDATE(X$108,1),$K$59:$K$98,"&gt;="&amp;X$108,$I$59:$I$98,"OPEX")))</x:f>
        <x:v>n.a.</x:v>
      </x:c>
      <x:c r="Y128" s="80" t="str">
        <x:f>IF($D$102=0,"n.a.",IF(COUNTIFS($D$59:$D$98,"Sim",$O$59:$O$98,"&lt;&gt;Completo")&gt;0,"n.a.",SUMIFS($M$59:$M$98,$D$59:$D$98,"Sim",$O$59:$O$98,"Completo",$F$59:$F$98,"BRL",$J$59:$J$98,"&lt;"&amp;EDATE(Y$108,1),$K$59:$K$98,"&gt;="&amp;Y$108,$I$59:$I$98,"OPEX")))</x:f>
        <x:v>n.a.</x:v>
      </x:c>
      <x:c r="Z128" s="80" t="str">
        <x:f>IF($D$102=0,"n.a.",IF(COUNTIFS($D$59:$D$98,"Sim",$O$59:$O$98,"&lt;&gt;Completo")&gt;0,"n.a.",SUMIFS($M$59:$M$98,$D$59:$D$98,"Sim",$O$59:$O$98,"Completo",$F$59:$F$98,"BRL",$J$59:$J$98,"&lt;"&amp;EDATE(Z$108,1),$K$59:$K$98,"&gt;="&amp;Z$108,$I$59:$I$98,"OPEX")))</x:f>
        <x:v>n.a.</x:v>
      </x:c>
      <x:c r="AA128" s="80" t="str">
        <x:f>IF($D$102=0,"n.a.",IF(COUNTIFS($D$59:$D$98,"Sim",$O$59:$O$98,"&lt;&gt;Completo")&gt;0,"n.a.",SUMIFS($M$59:$M$98,$D$59:$D$98,"Sim",$O$59:$O$98,"Completo",$F$59:$F$98,"BRL",$J$59:$J$98,"&lt;"&amp;EDATE(AA$108,1),$K$59:$K$98,"&gt;="&amp;AA$108,$I$59:$I$98,"OPEX")))</x:f>
        <x:v>n.a.</x:v>
      </x:c>
      <x:c r="AB128" s="80" t="str">
        <x:f>IF($D$102=0,"n.a.",IF(COUNTIFS($D$59:$D$98,"Sim",$O$59:$O$98,"&lt;&gt;Completo")&gt;0,"n.a.",SUMIFS($M$59:$M$98,$D$59:$D$98,"Sim",$O$59:$O$98,"Completo",$F$59:$F$98,"BRL",$J$59:$J$98,"&lt;"&amp;EDATE(AB$108,1),$K$59:$K$98,"&gt;="&amp;AB$108,$I$59:$I$98,"OPEX")))</x:f>
        <x:v>n.a.</x:v>
      </x:c>
      <x:c r="AC128" s="80" t="str">
        <x:f>IF($D$102=0,"n.a.",IF(COUNTIFS($D$59:$D$98,"Sim",$O$59:$O$98,"&lt;&gt;Completo")&gt;0,"n.a.",SUMIFS($M$59:$M$98,$D$59:$D$98,"Sim",$O$59:$O$98,"Completo",$F$59:$F$98,"BRL",$J$59:$J$98,"&lt;"&amp;EDATE(AC$108,1),$K$59:$K$98,"&gt;="&amp;AC$108,$I$59:$I$98,"OPEX")))</x:f>
        <x:v>n.a.</x:v>
      </x:c>
      <x:c r="AD128" s="80" t="str">
        <x:f>IF($D$102=0,"n.a.",IF(COUNTIFS($D$59:$D$98,"Sim",$O$59:$O$98,"&lt;&gt;Completo")&gt;0,"n.a.",SUMIFS($M$59:$M$98,$D$59:$D$98,"Sim",$O$59:$O$98,"Completo",$F$59:$F$98,"BRL",$J$59:$J$98,"&lt;"&amp;EDATE(AD$108,1),$K$59:$K$98,"&gt;="&amp;AD$108,$I$59:$I$98,"OPEX")))</x:f>
        <x:v>n.a.</x:v>
      </x:c>
      <x:c r="AE128" s="80" t="str">
        <x:f>IF($D$102=0,"n.a.",IF(COUNTIFS($D$59:$D$98,"Sim",$O$59:$O$98,"&lt;&gt;Completo")&gt;0,"n.a.",SUMIFS($M$59:$M$98,$D$59:$D$98,"Sim",$O$59:$O$98,"Completo",$F$59:$F$98,"BRL",$J$59:$J$98,"&lt;"&amp;EDATE(AE$108,1),$K$59:$K$98,"&gt;="&amp;AE$108,$I$59:$I$98,"OPEX")))</x:f>
        <x:v>n.a.</x:v>
      </x:c>
      <x:c r="AF128" s="80" t="str">
        <x:f>IF($D$102=0,"n.a.",IF(COUNTIFS($D$59:$D$98,"Sim",$O$59:$O$98,"&lt;&gt;Completo")&gt;0,"n.a.",SUMIFS($M$59:$M$98,$D$59:$D$98,"Sim",$O$59:$O$98,"Completo",$F$59:$F$98,"BRL",$J$59:$J$98,"&lt;"&amp;EDATE(AF$108,1),$K$59:$K$98,"&gt;="&amp;AF$108,$I$59:$I$98,"OPEX")))</x:f>
        <x:v>n.a.</x:v>
      </x:c>
      <x:c r="AG128" s="80" t="str">
        <x:f>IF($D$102=0,"n.a.",IF(COUNTIFS($D$59:$D$98,"Sim",$O$59:$O$98,"&lt;&gt;Completo")&gt;0,"n.a.",SUMIFS($M$59:$M$98,$D$59:$D$98,"Sim",$O$59:$O$98,"Completo",$F$59:$F$98,"BRL",$J$59:$J$98,"&lt;"&amp;EDATE(AG$108,1),$K$59:$K$98,"&gt;="&amp;AG$108,$I$59:$I$98,"OPEX")))</x:f>
        <x:v>n.a.</x:v>
      </x:c>
      <x:c r="AH128" s="80" t="str">
        <x:f>IF($D$102=0,"n.a.",IF(COUNTIFS($D$59:$D$98,"Sim",$O$59:$O$98,"&lt;&gt;Completo")&gt;0,"n.a.",SUMIFS($M$59:$M$98,$D$59:$D$98,"Sim",$O$59:$O$98,"Completo",$F$59:$F$98,"BRL",$J$59:$J$98,"&lt;"&amp;EDATE(AH$108,1),$K$59:$K$98,"&gt;="&amp;AH$108,$I$59:$I$98,"OPEX")))</x:f>
        <x:v>n.a.</x:v>
      </x:c>
      <x:c r="AI128" s="80" t="str">
        <x:f>IF($D$102=0,"n.a.",IF(COUNTIFS($D$59:$D$98,"Sim",$O$59:$O$98,"&lt;&gt;Completo")&gt;0,"n.a.",SUMIFS($M$59:$M$98,$D$59:$D$98,"Sim",$O$59:$O$98,"Completo",$F$59:$F$98,"BRL",$J$59:$J$98,"&lt;"&amp;EDATE(AI$108,1),$K$59:$K$98,"&gt;="&amp;AI$108,$I$59:$I$98,"OPEX")))</x:f>
        <x:v>n.a.</x:v>
      </x:c>
      <x:c r="AJ128" s="80" t="str">
        <x:f>IF($D$102=0,"n.a.",IF(COUNTIFS($D$59:$D$98,"Sim",$O$59:$O$98,"&lt;&gt;Completo")&gt;0,"n.a.",SUMIFS($M$59:$M$98,$D$59:$D$98,"Sim",$O$59:$O$98,"Completo",$F$59:$F$98,"BRL",$J$59:$J$98,"&lt;"&amp;EDATE(AJ$108,1),$K$59:$K$98,"&gt;="&amp;AJ$108,$I$59:$I$98,"OPEX")))</x:f>
        <x:v>n.a.</x:v>
      </x:c>
      <x:c r="AK128" s="80" t="str">
        <x:f>IF($D$102=0,"n.a.",IF(COUNTIFS($D$59:$D$98,"Sim",$O$59:$O$98,"&lt;&gt;Completo")&gt;0,"n.a.",SUMIFS($M$59:$M$98,$D$59:$D$98,"Sim",$O$59:$O$98,"Completo",$F$59:$F$98,"BRL",$J$59:$J$98,"&lt;"&amp;EDATE(AK$108,1),$K$59:$K$98,"&gt;="&amp;AK$108,$I$59:$I$98,"OPEX")))</x:f>
        <x:v>n.a.</x:v>
      </x:c>
      <x:c r="AL128" s="80" t="str">
        <x:f>IF($D$102=0,"n.a.",IF(COUNTIFS($D$59:$D$98,"Sim",$O$59:$O$98,"&lt;&gt;Completo")&gt;0,"n.a.",SUMIFS($M$59:$M$98,$D$59:$D$98,"Sim",$O$59:$O$98,"Completo",$F$59:$F$98,"BRL",$J$59:$J$98,"&lt;"&amp;EDATE(AL$108,1),$K$59:$K$98,"&gt;="&amp;AL$108,$I$59:$I$98,"OPEX")))</x:f>
        <x:v>n.a.</x:v>
      </x:c>
      <x:c r="AM128" s="80" t="str">
        <x:f>IF($D$102=0,"n.a.",IF(COUNTIFS($D$59:$D$98,"Sim",$O$59:$O$98,"&lt;&gt;Completo")&gt;0,"n.a.",SUMIFS($M$59:$M$98,$D$59:$D$98,"Sim",$O$59:$O$98,"Completo",$F$59:$F$98,"BRL",$J$59:$J$98,"&lt;"&amp;EDATE(AM$108,1),$K$59:$K$98,"&gt;="&amp;AM$108,$I$59:$I$98,"OPEX")))</x:f>
        <x:v>n.a.</x:v>
      </x:c>
      <x:c r="AN128" s="80" t="str">
        <x:f>IF($D$102=0,"n.a.",IF(COUNTIFS($D$59:$D$98,"Sim",$O$59:$O$98,"&lt;&gt;Completo")&gt;0,"n.a.",SUMIFS($M$59:$M$98,$D$59:$D$98,"Sim",$O$59:$O$98,"Completo",$F$59:$F$98,"BRL",$J$59:$J$98,"&lt;"&amp;EDATE(AN$108,1),$K$59:$K$98,"&gt;="&amp;AN$108,$I$59:$I$98,"OPEX")))</x:f>
        <x:v>n.a.</x:v>
      </x:c>
      <x:c r="AO128" s="80" t="str">
        <x:f>IF($D$102=0,"n.a.",IF(COUNTIFS($D$59:$D$98,"Sim",$O$59:$O$98,"&lt;&gt;Completo")&gt;0,"n.a.",SUMIFS($M$59:$M$98,$D$59:$D$98,"Sim",$O$59:$O$98,"Completo",$F$59:$F$98,"BRL",$J$59:$J$98,"&lt;"&amp;EDATE(AO$108,1),$K$59:$K$98,"&gt;="&amp;AO$108,$I$59:$I$98,"OPEX")))</x:f>
        <x:v>n.a.</x:v>
      </x:c>
      <x:c r="AP128" s="80" t="str">
        <x:f>IF($D$102=0,"n.a.",IF(COUNTIFS($D$59:$D$98,"Sim",$O$59:$O$98,"&lt;&gt;Completo")&gt;0,"n.a.",SUMIFS($M$59:$M$98,$D$59:$D$98,"Sim",$O$59:$O$98,"Completo",$F$59:$F$98,"BRL",$J$59:$J$98,"&lt;"&amp;EDATE(AP$108,1),$K$59:$K$98,"&gt;="&amp;AP$108,$I$59:$I$98,"OPEX")))</x:f>
        <x:v>n.a.</x:v>
      </x:c>
      <x:c r="AQ128" s="80" t="str">
        <x:f>IF($D$102=0,"n.a.",IF(COUNTIFS($D$59:$D$98,"Sim",$O$59:$O$98,"&lt;&gt;Completo")&gt;0,"n.a.",SUMIFS($M$59:$M$98,$D$59:$D$98,"Sim",$O$59:$O$98,"Completo",$F$59:$F$98,"BRL",$J$59:$J$98,"&lt;"&amp;EDATE(AQ$108,1),$K$59:$K$98,"&gt;="&amp;AQ$108,$I$59:$I$98,"OPEX")))</x:f>
        <x:v>n.a.</x:v>
      </x:c>
      <x:c r="AR128" s="80" t="str">
        <x:f>IF($D$102=0,"n.a.",IF(COUNTIFS($D$59:$D$98,"Sim",$O$59:$O$98,"&lt;&gt;Completo")&gt;0,"n.a.",SUMIFS($M$59:$M$98,$D$59:$D$98,"Sim",$O$59:$O$98,"Completo",$F$59:$F$98,"BRL",$J$59:$J$98,"&lt;"&amp;EDATE(AR$108,1),$K$59:$K$98,"&gt;="&amp;AR$108,$I$59:$I$98,"OPEX")))</x:f>
        <x:v>n.a.</x:v>
      </x:c>
      <x:c r="AS128" s="80" t="str">
        <x:f>IF($D$102=0,"n.a.",IF(COUNTIFS($D$59:$D$98,"Sim",$O$59:$O$98,"&lt;&gt;Completo")&gt;0,"n.a.",SUMIFS($M$59:$M$98,$D$59:$D$98,"Sim",$O$59:$O$98,"Completo",$F$59:$F$98,"BRL",$J$59:$J$98,"&lt;"&amp;EDATE(AS$108,1),$K$59:$K$98,"&gt;="&amp;AS$108,$I$59:$I$98,"OPEX")))</x:f>
        <x:v>n.a.</x:v>
      </x:c>
      <x:c r="AT128" s="80" t="str">
        <x:f>IF($D$102=0,"n.a.",IF(COUNTIFS($D$59:$D$98,"Sim",$O$59:$O$98,"&lt;&gt;Completo")&gt;0,"n.a.",SUMIFS($M$59:$M$98,$D$59:$D$98,"Sim",$O$59:$O$98,"Completo",$F$59:$F$98,"BRL",$J$59:$J$98,"&lt;"&amp;EDATE(AT$108,1),$K$59:$K$98,"&gt;="&amp;AT$108,$I$59:$I$98,"OPEX")))</x:f>
        <x:v>n.a.</x:v>
      </x:c>
      <x:c r="AU128" s="80" t="str">
        <x:f>IF($D$102=0,"n.a.",IF(COUNTIFS($D$59:$D$98,"Sim",$O$59:$O$98,"&lt;&gt;Completo")&gt;0,"n.a.",SUMIFS($M$59:$M$98,$D$59:$D$98,"Sim",$O$59:$O$98,"Completo",$F$59:$F$98,"BRL",$J$59:$J$98,"&lt;"&amp;EDATE(AU$108,1),$K$59:$K$98,"&gt;="&amp;AU$108,$I$59:$I$98,"OPEX")))</x:f>
        <x:v>n.a.</x:v>
      </x:c>
      <x:c r="AV128" s="80" t="str">
        <x:f>IF($D$102=0,"n.a.",IF(COUNTIFS($D$59:$D$98,"Sim",$O$59:$O$98,"&lt;&gt;Completo")&gt;0,"n.a.",SUMIFS($M$59:$M$98,$D$59:$D$98,"Sim",$O$59:$O$98,"Completo",$F$59:$F$98,"BRL",$J$59:$J$98,"&lt;"&amp;EDATE(AV$108,1),$K$59:$K$98,"&gt;="&amp;AV$108,$I$59:$I$98,"OPEX")))</x:f>
        <x:v>n.a.</x:v>
      </x:c>
      <x:c r="AW128" s="80" t="str">
        <x:f>IF($D$102=0,"n.a.",IF(COUNTIFS($D$59:$D$98,"Sim",$O$59:$O$98,"&lt;&gt;Completo")&gt;0,"n.a.",SUMIFS($M$59:$M$98,$D$59:$D$98,"Sim",$O$59:$O$98,"Completo",$F$59:$F$98,"BRL",$J$59:$J$98,"&lt;"&amp;EDATE(AW$108,1),$K$59:$K$98,"&gt;="&amp;AW$108,$I$59:$I$98,"OPEX")))</x:f>
        <x:v>n.a.</x:v>
      </x:c>
      <x:c r="AX128" s="80" t="str">
        <x:f>IF($D$102=0,"n.a.",IF(COUNTIFS($D$59:$D$98,"Sim",$O$59:$O$98,"&lt;&gt;Completo")&gt;0,"n.a.",SUMIFS($M$59:$M$98,$D$59:$D$98,"Sim",$O$59:$O$98,"Completo",$F$59:$F$98,"BRL",$J$59:$J$98,"&lt;"&amp;EDATE(AX$108,1),$K$59:$K$98,"&gt;="&amp;AX$108,$I$59:$I$98,"OPEX")))</x:f>
        <x:v>n.a.</x:v>
      </x:c>
      <x:c r="AY128" s="80" t="str">
        <x:f>IF($D$102=0,"n.a.",IF(COUNTIFS($D$59:$D$98,"Sim",$O$59:$O$98,"&lt;&gt;Completo")&gt;0,"n.a.",SUMIFS($M$59:$M$98,$D$59:$D$98,"Sim",$O$59:$O$98,"Completo",$F$59:$F$98,"BRL",$J$59:$J$98,"&lt;"&amp;EDATE(AY$108,1),$K$59:$K$98,"&gt;="&amp;AY$108,$I$59:$I$98,"OPEX")))</x:f>
        <x:v>n.a.</x:v>
      </x:c>
      <x:c r="AZ128" s="80" t="str">
        <x:f>IF($D$102=0,"n.a.",IF(COUNTIFS($D$59:$D$98,"Sim",$O$59:$O$98,"&lt;&gt;Completo")&gt;0,"n.a.",SUMIFS($M$59:$M$98,$D$59:$D$98,"Sim",$O$59:$O$98,"Completo",$F$59:$F$98,"BRL",$J$59:$J$98,"&lt;"&amp;EDATE(AZ$108,1),$K$59:$K$98,"&gt;="&amp;AZ$108,$I$59:$I$98,"OPEX")))</x:f>
        <x:v>n.a.</x:v>
      </x:c>
      <x:c r="BA128" s="80" t="str">
        <x:f>IF($D$102=0,"n.a.",IF(COUNTIFS($D$59:$D$98,"Sim",$O$59:$O$98,"&lt;&gt;Completo")&gt;0,"n.a.",SUMIFS($M$59:$M$98,$D$59:$D$98,"Sim",$O$59:$O$98,"Completo",$F$59:$F$98,"BRL",$J$59:$J$98,"&lt;"&amp;EDATE(BA$108,1),$K$59:$K$98,"&gt;="&amp;BA$108,$I$59:$I$98,"OPEX")))</x:f>
        <x:v>n.a.</x:v>
      </x:c>
      <x:c r="BB128" s="80" t="str">
        <x:f>IF($D$102=0,"n.a.",IF(COUNTIFS($D$59:$D$98,"Sim",$O$59:$O$98,"&lt;&gt;Completo")&gt;0,"n.a.",SUMIFS($M$59:$M$98,$D$59:$D$98,"Sim",$O$59:$O$98,"Completo",$F$59:$F$98,"BRL",$J$59:$J$98,"&lt;"&amp;EDATE(BB$108,1),$K$59:$K$98,"&gt;="&amp;BB$108,$I$59:$I$98,"OPEX")))</x:f>
        <x:v>n.a.</x:v>
      </x:c>
      <x:c r="BC128" s="80" t="str">
        <x:f>IF($D$102=0,"n.a.",IF(COUNTIFS($D$59:$D$98,"Sim",$O$59:$O$98,"&lt;&gt;Completo")&gt;0,"n.a.",SUMIFS($M$59:$M$98,$D$59:$D$98,"Sim",$O$59:$O$98,"Completo",$F$59:$F$98,"BRL",$J$59:$J$98,"&lt;"&amp;EDATE(BC$108,1),$K$59:$K$98,"&gt;="&amp;BC$108,$I$59:$I$98,"OPEX")))</x:f>
        <x:v>n.a.</x:v>
      </x:c>
      <x:c r="BD128" s="80" t="str">
        <x:f>IF($D$102=0,"n.a.",IF(COUNTIFS($D$59:$D$98,"Sim",$O$59:$O$98,"&lt;&gt;Completo")&gt;0,"n.a.",SUMIFS($M$59:$M$98,$D$59:$D$98,"Sim",$O$59:$O$98,"Completo",$F$59:$F$98,"BRL",$J$59:$J$98,"&lt;"&amp;EDATE(BD$108,1),$K$59:$K$98,"&gt;="&amp;BD$108,$I$59:$I$98,"OPEX")))</x:f>
        <x:v>n.a.</x:v>
      </x:c>
      <x:c r="BE128" s="80" t="str">
        <x:f>IF($D$102=0,"n.a.",IF(COUNTIFS($D$59:$D$98,"Sim",$O$59:$O$98,"&lt;&gt;Completo")&gt;0,"n.a.",SUMIFS($M$59:$M$98,$D$59:$D$98,"Sim",$O$59:$O$98,"Completo",$F$59:$F$98,"BRL",$J$59:$J$98,"&lt;"&amp;EDATE(BE$108,1),$K$59:$K$98,"&gt;="&amp;BE$108,$I$59:$I$98,"OPEX")))</x:f>
        <x:v>n.a.</x:v>
      </x:c>
      <x:c r="BF128" s="80" t="str">
        <x:f>IF($D$102=0,"n.a.",IF(COUNTIFS($D$59:$D$98,"Sim",$O$59:$O$98,"&lt;&gt;Completo")&gt;0,"n.a.",SUMIFS($M$59:$M$98,$D$59:$D$98,"Sim",$O$59:$O$98,"Completo",$F$59:$F$98,"BRL",$J$59:$J$98,"&lt;"&amp;EDATE(BF$108,1),$K$59:$K$98,"&gt;="&amp;BF$108,$I$59:$I$98,"OPEX")))</x:f>
        <x:v>n.a.</x:v>
      </x:c>
      <x:c r="BG128" s="80" t="str">
        <x:f>IF($D$102=0,"n.a.",IF(COUNTIFS($D$59:$D$98,"Sim",$O$59:$O$98,"&lt;&gt;Completo")&gt;0,"n.a.",SUMIFS($M$59:$M$98,$D$59:$D$98,"Sim",$O$59:$O$98,"Completo",$F$59:$F$98,"BRL",$J$59:$J$98,"&lt;"&amp;EDATE(BG$108,1),$K$59:$K$98,"&gt;="&amp;BG$108,$I$59:$I$98,"OPEX")))</x:f>
        <x:v>n.a.</x:v>
      </x:c>
      <x:c r="BH128" s="80" t="str">
        <x:f>IF($D$102=0,"n.a.",IF(COUNTIFS($D$59:$D$98,"Sim",$O$59:$O$98,"&lt;&gt;Completo")&gt;0,"n.a.",SUMIFS($M$59:$M$98,$D$59:$D$98,"Sim",$O$59:$O$98,"Completo",$F$59:$F$98,"BRL",$J$59:$J$98,"&lt;"&amp;EDATE(BH$108,1),$K$59:$K$98,"&gt;="&amp;BH$108,$I$59:$I$98,"OPEX")))</x:f>
        <x:v>n.a.</x:v>
      </x:c>
      <x:c r="BI128" s="80" t="str">
        <x:f>IF($D$102=0,"n.a.",IF(COUNTIFS($D$59:$D$98,"Sim",$O$59:$O$98,"&lt;&gt;Completo")&gt;0,"n.a.",SUMIFS($M$59:$M$98,$D$59:$D$98,"Sim",$O$59:$O$98,"Completo",$F$59:$F$98,"BRL",$J$59:$J$98,"&lt;"&amp;EDATE(BI$108,1),$K$59:$K$98,"&gt;="&amp;BI$108,$I$59:$I$98,"OPEX")))</x:f>
        <x:v>n.a.</x:v>
      </x:c>
      <x:c r="BJ128" s="80" t="str">
        <x:f>IF($D$102=0,"n.a.",IF(COUNTIFS($D$59:$D$98,"Sim",$O$59:$O$98,"&lt;&gt;Completo")&gt;0,"n.a.",SUMIFS($M$59:$M$98,$D$59:$D$98,"Sim",$O$59:$O$98,"Completo",$F$59:$F$98,"BRL",$J$59:$J$98,"&lt;"&amp;EDATE(BJ$108,1),$K$59:$K$98,"&gt;="&amp;BJ$108,$I$59:$I$98,"OPEX")))</x:f>
        <x:v>n.a.</x:v>
      </x:c>
      <x:c r="BK128" s="80" t="str">
        <x:f>IF($D$102=0,"n.a.",IF(COUNTIFS($D$59:$D$98,"Sim",$O$59:$O$98,"&lt;&gt;Completo")&gt;0,"n.a.",SUMIFS($M$59:$M$98,$D$59:$D$98,"Sim",$O$59:$O$98,"Completo",$F$59:$F$98,"BRL",$J$59:$J$98,"&lt;"&amp;EDATE(BK$108,1),$K$59:$K$98,"&gt;="&amp;BK$108,$I$59:$I$98,"OPEX")))</x:f>
        <x:v>n.a.</x:v>
      </x:c>
      <x:c r="BL128" s="80" t="str">
        <x:f>IF($D$102=0,"n.a.",IF(COUNTIFS($D$59:$D$98,"Sim",$O$59:$O$98,"&lt;&gt;Completo")&gt;0,"n.a.",SUMIFS($M$59:$M$98,$D$59:$D$98,"Sim",$O$59:$O$98,"Completo",$F$59:$F$98,"BRL",$J$59:$J$98,"&lt;"&amp;EDATE(BL$108,1),$K$59:$K$98,"&gt;="&amp;BL$108,$I$59:$I$98,"OPEX")))</x:f>
        <x:v>n.a.</x:v>
      </x:c>
      <x:c r="BM128" s="80" t="str">
        <x:f>IF($D$102=0,"n.a.",IF(COUNTIFS($D$59:$D$98,"Sim",$O$59:$O$98,"&lt;&gt;Completo")&gt;0,"n.a.",SUMIFS($M$59:$M$98,$D$59:$D$98,"Sim",$O$59:$O$98,"Completo",$F$59:$F$98,"BRL",$J$59:$J$98,"&lt;"&amp;EDATE(BM$108,1),$K$59:$K$98,"&gt;="&amp;BM$108,$I$59:$I$98,"OPEX")))</x:f>
        <x:v>n.a.</x:v>
      </x:c>
      <x:c r="BN128" s="80" t="str">
        <x:f>IF($D$102=0,"n.a.",IF(COUNTIFS($D$59:$D$98,"Sim",$O$59:$O$98,"&lt;&gt;Completo")&gt;0,"n.a.",SUMIFS($M$59:$M$98,$D$59:$D$98,"Sim",$O$59:$O$98,"Completo",$F$59:$F$98,"BRL",$J$59:$J$98,"&lt;"&amp;EDATE(BN$108,1),$K$59:$K$98,"&gt;="&amp;BN$108,$I$59:$I$98,"OPEX")))</x:f>
        <x:v>n.a.</x:v>
      </x:c>
      <x:c r="BO128" s="80" t="str">
        <x:f>IF($D$102=0,"n.a.",IF(COUNTIFS($D$59:$D$98,"Sim",$O$59:$O$98,"&lt;&gt;Completo")&gt;0,"n.a.",SUMIFS($M$59:$M$98,$D$59:$D$98,"Sim",$O$59:$O$98,"Completo",$F$59:$F$98,"BRL",$J$59:$J$98,"&lt;"&amp;EDATE(BO$108,1),$K$59:$K$98,"&gt;="&amp;BO$108,$I$59:$I$98,"OPEX")))</x:f>
        <x:v>n.a.</x:v>
      </x:c>
      <x:c r="BP128" s="80" t="str">
        <x:f>IF($D$102=0,"n.a.",IF(COUNTIFS($D$59:$D$98,"Sim",$O$59:$O$98,"&lt;&gt;Completo")&gt;0,"n.a.",SUMIFS($M$59:$M$98,$D$59:$D$98,"Sim",$O$59:$O$98,"Completo",$F$59:$F$98,"BRL",$J$59:$J$98,"&lt;"&amp;EDATE(BP$108,1),$K$59:$K$98,"&gt;="&amp;BP$108,$I$59:$I$98,"OPEX")))</x:f>
        <x:v>n.a.</x:v>
      </x:c>
      <x:c r="BQ128" s="80" t="str">
        <x:f>IF($D$102=0,"n.a.",IF(COUNTIFS($D$59:$D$98,"Sim",$O$59:$O$98,"&lt;&gt;Completo")&gt;0,"n.a.",SUMIFS($M$59:$M$98,$D$59:$D$98,"Sim",$O$59:$O$98,"Completo",$F$59:$F$98,"BRL",$J$59:$J$98,"&lt;"&amp;EDATE(BQ$108,1),$K$59:$K$98,"&gt;="&amp;BQ$108,$I$59:$I$98,"OPEX")))</x:f>
        <x:v>n.a.</x:v>
      </x:c>
      <x:c r="BR128" s="80" t="str">
        <x:f>IF($D$102=0,"n.a.",IF(COUNTIFS($D$59:$D$98,"Sim",$O$59:$O$98,"&lt;&gt;Completo")&gt;0,"n.a.",SUMIFS($M$59:$M$98,$D$59:$D$98,"Sim",$O$59:$O$98,"Completo",$F$59:$F$98,"BRL",$J$59:$J$98,"&lt;"&amp;EDATE(BR$108,1),$K$59:$K$98,"&gt;="&amp;BR$108,$I$59:$I$98,"OPEX")))</x:f>
        <x:v>n.a.</x:v>
      </x:c>
      <x:c r="BS128" s="80" t="str">
        <x:f>IF($D$102=0,"n.a.",IF(COUNTIFS($D$59:$D$98,"Sim",$O$59:$O$98,"&lt;&gt;Completo")&gt;0,"n.a.",SUMIFS($M$59:$M$98,$D$59:$D$98,"Sim",$O$59:$O$98,"Completo",$F$59:$F$98,"BRL",$J$59:$J$98,"&lt;"&amp;EDATE(BS$108,1),$K$59:$K$98,"&gt;="&amp;BS$108,$I$59:$I$98,"OPEX")))</x:f>
        <x:v>n.a.</x:v>
      </x:c>
      <x:c r="BT128" s="80" t="str">
        <x:f>IF($D$102=0,"n.a.",IF(COUNTIFS($D$59:$D$98,"Sim",$O$59:$O$98,"&lt;&gt;Completo")&gt;0,"n.a.",SUMIFS($M$59:$M$98,$D$59:$D$98,"Sim",$O$59:$O$98,"Completo",$F$59:$F$98,"BRL",$J$59:$J$98,"&lt;"&amp;EDATE(BT$108,1),$K$59:$K$98,"&gt;="&amp;BT$108,$I$59:$I$98,"OPEX")))</x:f>
        <x:v>n.a.</x:v>
      </x:c>
      <x:c r="BU128" s="80" t="str">
        <x:f>IF($D$102=0,"n.a.",IF(COUNTIFS($D$59:$D$98,"Sim",$O$59:$O$98,"&lt;&gt;Completo")&gt;0,"n.a.",SUMIFS($M$59:$M$98,$D$59:$D$98,"Sim",$O$59:$O$98,"Completo",$F$59:$F$98,"BRL",$J$59:$J$98,"&lt;"&amp;EDATE(BU$108,1),$K$59:$K$98,"&gt;="&amp;BU$108,$I$59:$I$98,"OPEX")))</x:f>
        <x:v>n.a.</x:v>
      </x:c>
      <x:c r="BV128" s="80" t="str">
        <x:f>IF($D$102=0,"n.a.",IF(COUNTIFS($D$59:$D$98,"Sim",$O$59:$O$98,"&lt;&gt;Completo")&gt;0,"n.a.",SUMIFS($M$59:$M$98,$D$59:$D$98,"Sim",$O$59:$O$98,"Completo",$F$59:$F$98,"BRL",$J$59:$J$98,"&lt;"&amp;EDATE(BV$108,1),$K$59:$K$98,"&gt;="&amp;BV$108,$I$59:$I$98,"OPEX")))</x:f>
        <x:v>n.a.</x:v>
      </x:c>
      <x:c r="BW128" s="80" t="str">
        <x:f>IF($D$102=0,"n.a.",IF(COUNTIFS($D$59:$D$98,"Sim",$O$59:$O$98,"&lt;&gt;Completo")&gt;0,"n.a.",SUMIFS($M$59:$M$98,$D$59:$D$98,"Sim",$O$59:$O$98,"Completo",$F$59:$F$98,"BRL",$J$59:$J$98,"&lt;"&amp;EDATE(BW$108,1),$K$59:$K$98,"&gt;="&amp;BW$108,$I$59:$I$98,"OPEX")))</x:f>
        <x:v>n.a.</x:v>
      </x:c>
      <x:c r="BX128" s="80" t="str">
        <x:f>IF($D$102=0,"n.a.",IF(COUNTIFS($D$59:$D$98,"Sim",$O$59:$O$98,"&lt;&gt;Completo")&gt;0,"n.a.",SUMIFS($M$59:$M$98,$D$59:$D$98,"Sim",$O$59:$O$98,"Completo",$F$59:$F$98,"BRL",$J$59:$J$98,"&lt;"&amp;EDATE(BX$108,1),$K$59:$K$98,"&gt;="&amp;BX$108,$I$59:$I$98,"OPEX")))</x:f>
        <x:v>n.a.</x:v>
      </x:c>
      <x:c r="BY128" s="80" t="str">
        <x:f>IF($D$102=0,"n.a.",IF(COUNTIFS($D$59:$D$98,"Sim",$O$59:$O$98,"&lt;&gt;Completo")&gt;0,"n.a.",SUMIFS($M$59:$M$98,$D$59:$D$98,"Sim",$O$59:$O$98,"Completo",$F$59:$F$98,"BRL",$J$59:$J$98,"&lt;"&amp;EDATE(BY$108,1),$K$59:$K$98,"&gt;="&amp;BY$108,$I$59:$I$98,"OPEX")))</x:f>
        <x:v>n.a.</x:v>
      </x:c>
      <x:c r="BZ128" s="80" t="str">
        <x:f>IF($D$102=0,"n.a.",IF(COUNTIFS($D$59:$D$98,"Sim",$O$59:$O$98,"&lt;&gt;Completo")&gt;0,"n.a.",SUMIFS($M$59:$M$98,$D$59:$D$98,"Sim",$O$59:$O$98,"Completo",$F$59:$F$98,"BRL",$J$59:$J$98,"&lt;"&amp;EDATE(BZ$108,1),$K$59:$K$98,"&gt;="&amp;BZ$108,$I$59:$I$98,"OPEX")))</x:f>
        <x:v>n.a.</x:v>
      </x:c>
      <x:c r="CA128" s="80" t="str">
        <x:f>IF($D$102=0,"n.a.",IF(COUNTIFS($D$59:$D$98,"Sim",$O$59:$O$98,"&lt;&gt;Completo")&gt;0,"n.a.",SUMIFS($M$59:$M$98,$D$59:$D$98,"Sim",$O$59:$O$98,"Completo",$F$59:$F$98,"BRL",$J$59:$J$98,"&lt;"&amp;EDATE(CA$108,1),$K$59:$K$98,"&gt;="&amp;CA$108,$I$59:$I$98,"OPEX")))</x:f>
        <x:v>n.a.</x:v>
      </x:c>
      <x:c r="CB128" s="80" t="str">
        <x:f>IF($D$102=0,"n.a.",IF(COUNTIFS($D$59:$D$98,"Sim",$O$59:$O$98,"&lt;&gt;Completo")&gt;0,"n.a.",SUMIFS($M$59:$M$98,$D$59:$D$98,"Sim",$O$59:$O$98,"Completo",$F$59:$F$98,"BRL",$J$59:$J$98,"&lt;"&amp;EDATE(CB$108,1),$K$59:$K$98,"&gt;="&amp;CB$108,$I$59:$I$98,"OPEX")))</x:f>
        <x:v>n.a.</x:v>
      </x:c>
      <x:c r="CC128" s="80" t="str">
        <x:f>IF($D$102=0,"n.a.",IF(COUNTIFS($D$59:$D$98,"Sim",$O$59:$O$98,"&lt;&gt;Completo")&gt;0,"n.a.",SUMIFS($M$59:$M$98,$D$59:$D$98,"Sim",$O$59:$O$98,"Completo",$F$59:$F$98,"BRL",$J$59:$J$98,"&lt;"&amp;EDATE(CC$108,1),$K$59:$K$98,"&gt;="&amp;CC$108,$I$59:$I$98,"OPEX")))</x:f>
        <x:v>n.a.</x:v>
      </x:c>
      <x:c r="CD128" s="80" t="str">
        <x:f>IF($D$102=0,"n.a.",IF(COUNTIFS($D$59:$D$98,"Sim",$O$59:$O$98,"&lt;&gt;Completo")&gt;0,"n.a.",SUMIFS($M$59:$M$98,$D$59:$D$98,"Sim",$O$59:$O$98,"Completo",$F$59:$F$98,"BRL",$J$59:$J$98,"&lt;"&amp;EDATE(CD$108,1),$K$59:$K$98,"&gt;="&amp;CD$108,$I$59:$I$98,"OPEX")))</x:f>
        <x:v>n.a.</x:v>
      </x:c>
      <x:c r="CE128" s="80" t="str">
        <x:f>IF($D$102=0,"n.a.",IF(COUNTIFS($D$59:$D$98,"Sim",$O$59:$O$98,"&lt;&gt;Completo")&gt;0,"n.a.",SUMIFS($M$59:$M$98,$D$59:$D$98,"Sim",$O$59:$O$98,"Completo",$F$59:$F$98,"BRL",$J$59:$J$98,"&lt;"&amp;EDATE(CE$108,1),$K$59:$K$98,"&gt;="&amp;CE$108,$I$59:$I$98,"OPEX")))</x:f>
        <x:v>n.a.</x:v>
      </x:c>
      <x:c r="CF128" s="80" t="str">
        <x:f>IF($D$102=0,"n.a.",IF(COUNTIFS($D$59:$D$98,"Sim",$O$59:$O$98,"&lt;&gt;Completo")&gt;0,"n.a.",SUMIFS($M$59:$M$98,$D$59:$D$98,"Sim",$O$59:$O$98,"Completo",$F$59:$F$98,"BRL",$J$59:$J$98,"&lt;"&amp;EDATE(CF$108,1),$K$59:$K$98,"&gt;="&amp;CF$108,$I$59:$I$98,"OPEX")))</x:f>
        <x:v>n.a.</x:v>
      </x:c>
      <x:c r="CG128" s="80" t="str">
        <x:f>IF($D$102=0,"n.a.",IF(COUNTIFS($D$59:$D$98,"Sim",$O$59:$O$98,"&lt;&gt;Completo")&gt;0,"n.a.",SUMIFS($M$59:$M$98,$D$59:$D$98,"Sim",$O$59:$O$98,"Completo",$F$59:$F$98,"BRL",$J$59:$J$98,"&lt;"&amp;EDATE(CG$108,1),$K$59:$K$98,"&gt;="&amp;CG$108,$I$59:$I$98,"OPEX")))</x:f>
        <x:v>n.a.</x:v>
      </x:c>
      <x:c r="CH128" s="80" t="str">
        <x:f>IF($D$102=0,"n.a.",IF(COUNTIFS($D$59:$D$98,"Sim",$O$59:$O$98,"&lt;&gt;Completo")&gt;0,"n.a.",SUMIFS($M$59:$M$98,$D$59:$D$98,"Sim",$O$59:$O$98,"Completo",$F$59:$F$98,"BRL",$J$59:$J$98,"&lt;"&amp;EDATE(CH$108,1),$K$59:$K$98,"&gt;="&amp;CH$108,$I$59:$I$98,"OPEX")))</x:f>
        <x:v>n.a.</x:v>
      </x:c>
      <x:c r="CI128" s="80" t="str">
        <x:f>IF($D$102=0,"n.a.",IF(COUNTIFS($D$59:$D$98,"Sim",$O$59:$O$98,"&lt;&gt;Completo")&gt;0,"n.a.",SUMIFS($M$59:$M$98,$D$59:$D$98,"Sim",$O$59:$O$98,"Completo",$F$59:$F$98,"BRL",$J$59:$J$98,"&lt;"&amp;EDATE(CI$108,1),$K$59:$K$98,"&gt;="&amp;CI$108,$I$59:$I$98,"OPEX")))</x:f>
        <x:v>n.a.</x:v>
      </x:c>
      <x:c r="CJ128" s="80" t="str">
        <x:f>IF($D$102=0,"n.a.",IF(COUNTIFS($D$59:$D$98,"Sim",$O$59:$O$98,"&lt;&gt;Completo")&gt;0,"n.a.",SUMIFS($M$59:$M$98,$D$59:$D$98,"Sim",$O$59:$O$98,"Completo",$F$59:$F$98,"BRL",$J$59:$J$98,"&lt;"&amp;EDATE(CJ$108,1),$K$59:$K$98,"&gt;="&amp;CJ$108,$I$59:$I$98,"OPEX")))</x:f>
        <x:v>n.a.</x:v>
      </x:c>
    </x:row>
    <x:row r="129" ht="22" customHeight="1">
      <x:c r="A129" s="2"/>
      <x:c r="B129" s="2"/>
      <x:c r="C129" s="2"/>
      <x:c r="D129" s="72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  <x:c r="AA129" s="75"/>
      <x:c r="AB129" s="75"/>
      <x:c r="AC129" s="75"/>
      <x:c r="AD129" s="75"/>
      <x:c r="AE129" s="75"/>
      <x:c r="AF129" s="75"/>
      <x:c r="AG129" s="75"/>
      <x:c r="AH129" s="75"/>
      <x:c r="AI129" s="75"/>
      <x:c r="AJ129" s="75"/>
      <x:c r="AK129" s="75"/>
      <x:c r="AL129" s="75"/>
      <x:c r="AM129" s="75"/>
      <x:c r="AN129" s="75"/>
      <x:c r="AO129" s="75"/>
      <x:c r="AP129" s="75"/>
      <x:c r="AQ129" s="75"/>
      <x:c r="AR129" s="75"/>
      <x:c r="AS129" s="75"/>
      <x:c r="AT129" s="75"/>
      <x:c r="AU129" s="75"/>
      <x:c r="AV129" s="75"/>
      <x:c r="AW129" s="75"/>
      <x:c r="AX129" s="75"/>
      <x:c r="AY129" s="75"/>
      <x:c r="AZ129" s="75"/>
      <x:c r="BA129" s="75"/>
      <x:c r="BB129" s="75"/>
      <x:c r="BC129" s="75"/>
      <x:c r="BD129" s="75"/>
      <x:c r="BE129" s="75"/>
      <x:c r="BF129" s="75"/>
      <x:c r="BG129" s="75"/>
      <x:c r="BH129" s="75"/>
      <x:c r="BI129" s="75"/>
      <x:c r="BJ129" s="75"/>
      <x:c r="BK129" s="75"/>
      <x:c r="BL129" s="75"/>
      <x:c r="BM129" s="75"/>
      <x:c r="BN129" s="75"/>
      <x:c r="BO129" s="75"/>
      <x:c r="BP129" s="75"/>
      <x:c r="BQ129" s="75"/>
      <x:c r="BR129" s="75"/>
      <x:c r="BS129" s="75"/>
      <x:c r="BT129" s="75"/>
      <x:c r="BU129" s="75"/>
      <x:c r="BV129" s="75"/>
      <x:c r="BW129" s="75"/>
      <x:c r="BX129" s="75"/>
      <x:c r="BY129" s="75"/>
      <x:c r="BZ129" s="75"/>
      <x:c r="CA129" s="75"/>
      <x:c r="CB129" s="75"/>
      <x:c r="CC129" s="75"/>
      <x:c r="CD129" s="75"/>
      <x:c r="CE129" s="75"/>
      <x:c r="CF129" s="75"/>
      <x:c r="CG129" s="75"/>
      <x:c r="CH129" s="75"/>
      <x:c r="CI129" s="75"/>
      <x:c r="CJ129" s="75"/>
    </x:row>
    <x:row r="130" ht="22" customHeight="1">
      <x:c r="A130" s="2"/>
      <x:c r="B130" s="2"/>
      <x:c r="C130" s="2"/>
      <x:c r="D130" s="72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  <x:c r="AA130" s="75"/>
      <x:c r="AB130" s="75"/>
      <x:c r="AC130" s="75"/>
      <x:c r="AD130" s="75"/>
      <x:c r="AE130" s="75"/>
      <x:c r="AF130" s="75"/>
      <x:c r="AG130" s="75"/>
      <x:c r="AH130" s="75"/>
      <x:c r="AI130" s="75"/>
      <x:c r="AJ130" s="75"/>
      <x:c r="AK130" s="75"/>
      <x:c r="AL130" s="75"/>
      <x:c r="AM130" s="75"/>
      <x:c r="AN130" s="75"/>
      <x:c r="AO130" s="75"/>
      <x:c r="AP130" s="75"/>
      <x:c r="AQ130" s="75"/>
      <x:c r="AR130" s="75"/>
      <x:c r="AS130" s="75"/>
      <x:c r="AT130" s="75"/>
      <x:c r="AU130" s="75"/>
      <x:c r="AV130" s="75"/>
      <x:c r="AW130" s="75"/>
      <x:c r="AX130" s="75"/>
      <x:c r="AY130" s="75"/>
      <x:c r="AZ130" s="75"/>
      <x:c r="BA130" s="75"/>
      <x:c r="BB130" s="75"/>
      <x:c r="BC130" s="75"/>
      <x:c r="BD130" s="75"/>
      <x:c r="BE130" s="75"/>
      <x:c r="BF130" s="75"/>
      <x:c r="BG130" s="75"/>
      <x:c r="BH130" s="75"/>
      <x:c r="BI130" s="75"/>
      <x:c r="BJ130" s="75"/>
      <x:c r="BK130" s="75"/>
      <x:c r="BL130" s="75"/>
      <x:c r="BM130" s="75"/>
      <x:c r="BN130" s="75"/>
      <x:c r="BO130" s="75"/>
      <x:c r="BP130" s="75"/>
      <x:c r="BQ130" s="75"/>
      <x:c r="BR130" s="75"/>
      <x:c r="BS130" s="75"/>
      <x:c r="BT130" s="75"/>
      <x:c r="BU130" s="75"/>
      <x:c r="BV130" s="75"/>
      <x:c r="BW130" s="75"/>
      <x:c r="BX130" s="75"/>
      <x:c r="BY130" s="75"/>
      <x:c r="BZ130" s="75"/>
      <x:c r="CA130" s="75"/>
      <x:c r="CB130" s="75"/>
      <x:c r="CC130" s="75"/>
      <x:c r="CD130" s="75"/>
      <x:c r="CE130" s="75"/>
      <x:c r="CF130" s="75"/>
      <x:c r="CG130" s="75"/>
      <x:c r="CH130" s="75"/>
      <x:c r="CI130" s="75"/>
      <x:c r="CJ130" s="75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32" customHeight="1">
      <x:c r="A132" s="2"/>
      <x:c r="B132" s="2"/>
      <x:c r="C132" s="31" t="str">
        <x:f>'Premissas'!C71</x:f>
        <x:v>Atenção: os aderentes cotistas (PF/PJ) não podem negociar suas cotas BACL®7G no mercado secundário nem no mercado de balcão, organizado ou não organizado, até que a BACL®7G entre em produção de escala mundial, prevista para 30/12/2033. A restrição permanece até o início efetivo da produção em escala mundial. A passagem da data prevista não libera a negociação se esse marco ainda não tiver sido alcançado. A permuta de cotas entre aderentes está sujeita ao mesmo bloqueio.</x:v>
      </x:c>
      <x:c r="D132" s="31"/>
      <x:c r="E132" s="31"/>
      <x:c r="F132" s="31"/>
      <x:c r="G132" s="31"/>
      <x:c r="H132" s="31"/>
      <x:c r="I132" s="31"/>
      <x:c r="J132" s="31"/>
      <x:c r="K132" s="31"/>
      <x:c r="L132" s="31"/>
      <x:c r="M132" s="31"/>
      <x:c r="N132" s="31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32" customHeight="1">
      <x:c r="A133" s="2"/>
      <x:c r="B133" s="2"/>
      <x:c r="C133" s="31"/>
      <x:c r="D133" s="31"/>
      <x:c r="E133" s="31"/>
      <x:c r="F133" s="31"/>
      <x:c r="G133" s="31"/>
      <x:c r="H133" s="31"/>
      <x:c r="I133" s="31"/>
      <x:c r="J133" s="31"/>
      <x:c r="K133" s="31"/>
      <x:c r="L133" s="31"/>
      <x:c r="M133" s="31"/>
      <x:c r="N133" s="31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  <x:row r="134" ht="32" customHeight="1">
      <x:c r="C134" s="128"/>
      <x:c r="D134" s="128"/>
      <x:c r="E134" s="128"/>
      <x:c r="F134" s="128"/>
      <x:c r="G134" s="128"/>
      <x:c r="H134" s="128"/>
      <x:c r="I134" s="128"/>
      <x:c r="J134" s="128"/>
      <x:c r="K134" s="128"/>
      <x:c r="L134" s="128"/>
      <x:c r="M134" s="128"/>
      <x:c r="N134" s="128"/>
    </x:row>
  </x:sheetData>
  <x:mergeCells>
    <x:mergeCell ref="C132:N134"/>
  </x:mergeCells>
  <x:conditionalFormatting sqref="O47:O54">
    <x:cfRule type="containsText" dxfId="88" priority="1" operator="containsText" text="Pendente"/>
  </x:conditionalFormatting>
  <x:conditionalFormatting sqref="O59:O98">
    <x:cfRule type="containsText" dxfId="89" priority="2" operator="containsText" text="Pendente"/>
  </x:conditionalFormatting>
  <x:conditionalFormatting sqref="D104:D104">
    <x:cfRule type="cellIs" dxfId="90" priority="3" operator="greaterThan">
      <x:formula>0.01</x:formula>
    </x:cfRule>
  </x:conditionalFormatting>
  <x:conditionalFormatting sqref="H104:H104">
    <x:cfRule type="cellIs" dxfId="91" priority="4" operator="greaterThan">
      <x:formula>0.01</x:formula>
    </x:cfRule>
  </x:conditionalFormatting>
  <x:conditionalFormatting sqref="D105:D105">
    <x:cfRule type="cellIs" dxfId="92" priority="5" operator="greaterThan">
      <x:formula>0.01</x:formula>
    </x:cfRule>
  </x:conditionalFormatting>
  <x:conditionalFormatting sqref="D109:CJ130">
    <x:cfRule type="containsText" dxfId="93" priority="6" operator="containsText" text="n.a."/>
  </x:conditionalFormatting>
  <x:conditionalFormatting sqref="D23:O25">
    <x:cfRule type="containsText" dxfId="94" priority="7" operator="containsText" text="n.a."/>
  </x:conditionalFormatting>
  <x:conditionalFormatting sqref="H102:H102">
    <x:cfRule type="cellIs" dxfId="95" priority="8" operator="greaterThan">
      <x:formula>0</x:formula>
    </x:cfRule>
  </x:conditionalFormatting>
  <x:dataValidations count="14"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"Execução"</x:formula1>
    </x:dataValidation>
    <x:dataValidation type="list" sqref="E59:E98">
      <x:formula1>"Execução"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  <x:dataValidation type="list" sqref="K103">
      <x:formula1>"Não planejada,Planejada"</x:formula1>
    </x:dataValidation>
    <x:dataValidation type="whole" operator="greaterThanOrEqual" sqref="E109:CJ109">
      <x:formula1>0</x:formula1>
    </x:dataValidation>
    <x:dataValidation type="decimal" operator="greaterThanOrEqual" sqref="E110:CJ110">
      <x:formula1>0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0" hidden="0" customWidth="1"/>
    <x:col min="4" max="4" width="19" hidden="0" customWidth="1"/>
    <x:col min="5" max="5" width="15" hidden="0" customWidth="1"/>
    <x:col min="6" max="6" width="1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Custos comuns do programa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Custos compartilhados somados uma única vez. Não repetir nas 12 subfases.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 t="str">
        <x:v>Revisão do orçamento</x:v>
      </x:c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 t="str">
        <x:v>Tratamento dos custos comuns</x:v>
      </x:c>
      <x:c r="D6" s="8" t="str">
        <x:v>Orçar custos comuns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8" t="str">
        <x:v>Em elaboração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/>
      <x:c r="D8" s="2"/>
      <x:c r="E8" s="2"/>
      <x:c r="F8" s="6" t="str">
        <x:v>Usar Sem custos comuns apenas quando a ausência desses custos tiver sido confirmada.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2" customHeight="1">
      <x:c r="A14" s="2"/>
      <x:c r="B14" s="2"/>
      <x:c r="C14" s="2" t="str">
        <x:v>Responsável</x:v>
      </x:c>
      <x:c r="D14" s="8"/>
      <x:c r="E14" s="8"/>
      <x:c r="F14" s="2" t="str">
        <x:v>Início técnico</x:v>
      </x:c>
      <x:c r="G14" s="2"/>
      <x:c r="H14" s="12"/>
      <x:c r="I14" s="2"/>
      <x:c r="J14" s="2" t="str">
        <x:v>Fim técnico</x:v>
      </x:c>
      <x:c r="K14" s="2"/>
      <x:c r="L14" s="2"/>
      <x:c r="M14" s="1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22" customHeight="1">
      <x:c r="A17" s="2"/>
      <x:c r="B17" s="2"/>
      <x:c r="C17" s="2" t="str">
        <x:v>Equipe, contratos e infraestrutura que atendam a mais de uma subfase.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22" customHeight="1">
      <x:c r="A18" s="2"/>
      <x:c r="B18" s="2"/>
      <x:c r="C18" s="2" t="str">
        <x:v>Escopo incluído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22" customHeight="1">
      <x:c r="A19" s="2"/>
      <x:c r="B19" s="2"/>
      <x:c r="C19" s="2" t="str">
        <x:v>Exclusões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22" customHeight="1">
      <x:c r="A20" s="2"/>
      <x:c r="B20" s="2"/>
      <x:c r="C20" s="2" t="str">
        <x:v>Aceite final</x:v>
      </x:c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22" customHeight="1">
      <x:c r="A21" s="2"/>
      <x:c r="B21" s="2"/>
      <x:c r="C21" s="2" t="str">
        <x:v>Oferta e jurisdições</x:v>
      </x:c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22" customHeight="1">
      <x:c r="A22" s="2"/>
      <x:c r="B22" s="2"/>
      <x:c r="C22" s="2" t="str">
        <x:v>Condições e dependências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26" customHeight="1">
      <x:c r="A23" s="2"/>
      <x:c r="B23" s="2"/>
      <x:c r="C23" s="2" t="str">
        <x:v>Equipe (USD)</x:v>
      </x:c>
      <x:c r="D23" s="81" t="str">
        <x:f>D111</x:f>
        <x:v>n.a.</x:v>
      </x:c>
      <x:c r="E23" s="2"/>
      <x:c r="F23" s="2" t="str">
        <x:v>CAPEX (USD)</x:v>
      </x:c>
      <x:c r="G23" s="2"/>
      <x:c r="H23" s="68" t="str">
        <x:f>D112</x:f>
        <x:v>n.a.</x:v>
      </x:c>
      <x:c r="I23" s="2"/>
      <x:c r="J23" s="2" t="str">
        <x:v>OPEX (USD)</x:v>
      </x:c>
      <x:c r="K23" s="2"/>
      <x:c r="L23" s="68" t="str">
        <x:f>D113</x:f>
        <x:v>n.a.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26" customHeight="1">
      <x:c r="A24" s="2"/>
      <x:c r="B24" s="2"/>
      <x:c r="C24" s="2" t="str">
        <x:v>Reserva (USD)</x:v>
      </x:c>
      <x:c r="D24" s="81" t="str">
        <x:f>D115</x:f>
        <x:v>n.a.</x:v>
      </x:c>
      <x:c r="E24" s="2"/>
      <x:c r="F24" s="2" t="str">
        <x:v>Total + reserva</x:v>
      </x:c>
      <x:c r="G24" s="2"/>
      <x:c r="H24" s="68" t="str">
        <x:f>D116</x:f>
        <x:v>n.a.</x:v>
      </x:c>
      <x:c r="I24" s="2"/>
      <x:c r="J24" s="2"/>
      <x:c r="K24" s="2"/>
      <x:c r="L24" s="7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26" customHeight="1">
      <x:c r="A25" s="2"/>
      <x:c r="B25" s="2"/>
      <x:c r="C25" s="2" t="str">
        <x:v>Arranque comum + reserva (USD)</x:v>
      </x:c>
      <x:c r="D25" s="81" t="str">
        <x:f>D120</x:f>
        <x:v>n.a.</x:v>
      </x:c>
      <x:c r="E25" s="2"/>
      <x:c r="F25" s="2"/>
      <x:c r="G25" s="2"/>
      <x:c r="H25" s="75"/>
      <x:c r="I25" s="2"/>
      <x:c r="J25" s="2" t="str">
        <x:v>Dados de custos</x:v>
      </x:c>
      <x:c r="K25" s="2"/>
      <x:c r="L25" s="13" t="str">
        <x:f>IF($D$6="Sem custos comuns",IF($D$102=0,"Sem custos comuns","Conciliar seleção"),IF($D$102=0,"Selecionar linhas",IF($H$102&gt;0,"Completar custos",IF(NOT(AND(ISNUMBER($D$101),$D$101&gt;=0)),"Definir reserva",IF(ISNUMBER($D$116),"Calculados","Definir câmbio")))))</x:f>
        <x:v>Selecionar linhas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22" customHeight="1">
      <x:c r="A27" s="2"/>
      <x:c r="B27" s="2"/>
      <x:c r="C27" s="6" t="str">
        <x:v>As metas de captação não definem o orçamento. Recebimentos são informados pelo calendário de disponibilidade em caixa.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26" customHeight="1">
      <x:c r="A28" s="2"/>
      <x:c r="B28" s="2"/>
      <x:c r="C28" s="17" t="str">
        <x:v>Escopo e aprovação dos custos comuns</x:v>
      </x:c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9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22" customHeight="1">
      <x:c r="A29" s="2"/>
      <x:c r="B29" s="2"/>
      <x:c r="C29" s="2" t="str">
        <x:v>Entrega proposta 1</x:v>
      </x:c>
      <x:c r="D29" s="8" t="str">
        <x:v>Política de custos compartilhados</x:v>
      </x:c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22" customHeight="1">
      <x:c r="A30" s="2"/>
      <x:c r="B30" s="2"/>
      <x:c r="C30" s="2" t="str">
        <x:v>Evidência de aceite</x:v>
      </x:c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22" customHeight="1">
      <x:c r="A31" s="2"/>
      <x:c r="B31" s="2"/>
      <x:c r="C31" s="2" t="str">
        <x:v>Responsável</x:v>
      </x:c>
      <x:c r="D31" s="8"/>
      <x:c r="E31" s="8"/>
      <x:c r="F31" s="2" t="str">
        <x:v>Prazo</x:v>
      </x:c>
      <x:c r="G31" s="2"/>
      <x:c r="H31" s="12"/>
      <x:c r="I31" s="2"/>
      <x:c r="J31" s="2" t="str">
        <x:v>Situação</x:v>
      </x:c>
      <x:c r="K31" s="2"/>
      <x:c r="L31" s="2"/>
      <x:c r="M31" s="8" t="str">
        <x:v>Não iniciada</x:v>
      </x:c>
      <x:c r="N31" s="8"/>
      <x:c r="O31" s="8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22" customHeight="1">
      <x:c r="A33" s="2"/>
      <x:c r="B33" s="2"/>
      <x:c r="C33" s="2" t="str">
        <x:v>Entrega proposta 2</x:v>
      </x:c>
      <x:c r="D33" s="8" t="str">
        <x:v>Contratos e recursos comuns</x:v>
      </x:c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22" customHeight="1">
      <x:c r="A34" s="2"/>
      <x:c r="B34" s="2"/>
      <x:c r="C34" s="2" t="str">
        <x:v>Evidência de aceite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22" customHeight="1">
      <x:c r="A35" s="2"/>
      <x:c r="B35" s="2"/>
      <x:c r="C35" s="2" t="str">
        <x:v>Responsável</x:v>
      </x:c>
      <x:c r="D35" s="8"/>
      <x:c r="E35" s="8"/>
      <x:c r="F35" s="2" t="str">
        <x:v>Prazo</x:v>
      </x:c>
      <x:c r="G35" s="2"/>
      <x:c r="H35" s="12"/>
      <x:c r="I35" s="2"/>
      <x:c r="J35" s="2" t="str">
        <x:v>Situação</x:v>
      </x:c>
      <x:c r="K35" s="2"/>
      <x:c r="L35" s="2"/>
      <x:c r="M35" s="8" t="str">
        <x:v>Não iniciada</x:v>
      </x:c>
      <x:c r="N35" s="8"/>
      <x:c r="O35" s="8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22" customHeight="1">
      <x:c r="A37" s="2"/>
      <x:c r="B37" s="2"/>
      <x:c r="C37" s="2" t="str">
        <x:v>Entrega proposta 3</x:v>
      </x:c>
      <x:c r="D37" s="8" t="str">
        <x:v>Revisão do orçamento comum</x:v>
      </x:c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 t="str">
        <x:v>Evidência de aceite</x:v>
      </x:c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Responsável</x:v>
      </x:c>
      <x:c r="D39" s="8"/>
      <x:c r="E39" s="8"/>
      <x:c r="F39" s="2" t="str">
        <x:v>Prazo</x:v>
      </x:c>
      <x:c r="G39" s="2"/>
      <x:c r="H39" s="12"/>
      <x:c r="I39" s="2"/>
      <x:c r="J39" s="2" t="str">
        <x:v>Situação</x:v>
      </x:c>
      <x:c r="K39" s="2"/>
      <x:c r="L39" s="2"/>
      <x:c r="M39" s="8" t="str">
        <x:v>Não iniciada</x:v>
      </x:c>
      <x:c r="N39" s="8"/>
      <x:c r="O39" s="8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 t="str">
        <x:v>Risco principal</x:v>
      </x:c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Resposta e responsável</x:v>
      </x:c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6" customHeight="1">
      <x:c r="A44" s="2"/>
      <x:c r="B44" s="2"/>
      <x:c r="C44" s="17" t="str">
        <x:v>Equipe compartilhada</x:v>
      </x:c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9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6" t="str">
        <x:v>FTE é dedicação remunerada equivalente. Datas acionam meses completos, sem rateio diário. Encargos e benefícios precisam de premissa própria.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44" customHeight="1">
      <x:c r="A46" s="2"/>
      <x:c r="B46" s="2"/>
      <x:c r="C46" s="28" t="str">
        <x:v>Função</x:v>
      </x:c>
      <x:c r="D46" s="29" t="str">
        <x:v>Incluir</x:v>
      </x:c>
      <x:c r="E46" s="29" t="str">
        <x:v>Etapa</x:v>
      </x:c>
      <x:c r="F46" s="29" t="str">
        <x:v>Moeda</x:v>
      </x:c>
      <x:c r="G46" s="29" t="str">
        <x:v>FTE</x:v>
      </x:c>
      <x:c r="H46" s="29" t="str">
        <x:v>Salário/FTE/mês</x:v>
      </x:c>
      <x:c r="I46" s="29" t="str">
        <x:v>Encargos e benefícios</x:v>
      </x:c>
      <x:c r="J46" s="29" t="str">
        <x:v>Primeiro pagamento</x:v>
      </x:c>
      <x:c r="K46" s="29" t="str">
        <x:v>Último pagamento</x:v>
      </x:c>
      <x:c r="L46" s="29" t="str">
        <x:v>Meses</x:v>
      </x:c>
      <x:c r="M46" s="29" t="str">
        <x:v>Mensal local</x:v>
      </x:c>
      <x:c r="N46" s="29" t="str">
        <x:v>Total local</x:v>
      </x:c>
      <x:c r="O46" s="30" t="str">
        <x:v>Dados</x:v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39" t="str">
        <x:v>Direção e governança</x:v>
      </x:c>
      <x:c r="D47" s="39" t="str">
        <x:v>Não</x:v>
      </x:c>
      <x:c r="E47" s="39" t="str">
        <x:v>Execução</x:v>
      </x:c>
      <x:c r="F47" s="39" t="str">
        <x:v>USD</x:v>
      </x:c>
      <x:c r="G47" s="82"/>
      <x:c r="H47" s="83"/>
      <x:c r="I47" s="84"/>
      <x:c r="J47" s="85"/>
      <x:c r="K47" s="85"/>
      <x:c r="L47" s="14" t="str">
        <x:f>IF(O47="Completo",(YEAR(K47)-YEAR(J47))*12+MONTH(K47)-MONTH(J47)+1,"")</x:f>
      </x:c>
      <x:c r="M47" s="55" t="str">
        <x:f>IF(D47="Não","",IF(O47&lt;&gt;"Completo","n.a.",G47*H47*(1+I47)))</x:f>
      </x:c>
      <x:c r="N47" s="55" t="str">
        <x:f>IF(D47="Não","",IF(O47&lt;&gt;"Completo","n.a.",M47*L47))</x:f>
      </x:c>
      <x:c r="O47" s="44" t="str">
        <x:f>IF(D47="Não","Não incluído",IF(D47&lt;&gt;"Sim","Pendente",IF(AND(C47&lt;&gt;"",OR(F47="USD",F47="BRL"),COUNT(G47:K47)=5,G47&gt;=0,H47&gt;=0,I47&gt;=0,K47&gt;=J47,J47&gt;='Premissas'!$D$12,K47&lt;='Premissas'!$D$13),"Completo","Pendente")))</x:f>
        <x:v>Não incluído</x:v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  <x:row r="48" ht="22" customHeight="1">
      <x:c r="A48" s="2"/>
      <x:c r="B48" s="2"/>
      <x:c r="C48" s="39" t="str">
        <x:v>Administrativo e financeiro</x:v>
      </x:c>
      <x:c r="D48" s="39" t="str">
        <x:v>Não</x:v>
      </x:c>
      <x:c r="E48" s="39" t="str">
        <x:v>Execução</x:v>
      </x:c>
      <x:c r="F48" s="39" t="str">
        <x:v>USD</x:v>
      </x:c>
      <x:c r="G48" s="82"/>
      <x:c r="H48" s="83"/>
      <x:c r="I48" s="84"/>
      <x:c r="J48" s="85"/>
      <x:c r="K48" s="85"/>
      <x:c r="L48" s="14" t="str">
        <x:f>IF(O48="Completo",(YEAR(K48)-YEAR(J48))*12+MONTH(K48)-MONTH(J48)+1,"")</x:f>
      </x:c>
      <x:c r="M48" s="55" t="str">
        <x:f>IF(D48="Não","",IF(O48&lt;&gt;"Completo","n.a.",G48*H48*(1+I48)))</x:f>
      </x:c>
      <x:c r="N48" s="55" t="str">
        <x:f>IF(D48="Não","",IF(O48&lt;&gt;"Completo","n.a.",M48*L48))</x:f>
      </x:c>
      <x:c r="O48" s="44" t="str">
        <x:f>IF(D48="Não","Não incluído",IF(D48&lt;&gt;"Sim","Pendente",IF(AND(C48&lt;&gt;"",OR(F48="USD",F48="BRL"),COUNT(G48:K48)=5,G48&gt;=0,H48&gt;=0,I48&gt;=0,K48&gt;=J48,J48&gt;='Premissas'!$D$12,K48&lt;='Premissas'!$D$13),"Completo","Pendente")))</x:f>
        <x:v>Não incluído</x:v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  <x:c r="AP48" s="2"/>
      <x:c r="AQ48" s="2"/>
      <x:c r="AR48" s="2"/>
      <x:c r="AS48" s="2"/>
      <x:c r="AT48" s="2"/>
      <x:c r="AU48" s="2"/>
      <x:c r="AV48" s="2"/>
      <x:c r="AW48" s="2"/>
      <x:c r="AX48" s="2"/>
      <x:c r="AY48" s="2"/>
      <x:c r="AZ48" s="2"/>
      <x:c r="BA48" s="2"/>
      <x:c r="BB48" s="2"/>
      <x:c r="BC48" s="2"/>
      <x:c r="BD48" s="2"/>
      <x:c r="BE48" s="2"/>
      <x:c r="BF48" s="2"/>
      <x:c r="BG48" s="2"/>
      <x:c r="BH48" s="2"/>
      <x:c r="BI48" s="2"/>
      <x:c r="BJ48" s="2"/>
      <x:c r="BK48" s="2"/>
      <x:c r="BL48" s="2"/>
      <x:c r="BM48" s="2"/>
      <x:c r="BN48" s="2"/>
      <x:c r="BO48" s="2"/>
      <x:c r="BP48" s="2"/>
      <x:c r="BQ48" s="2"/>
      <x:c r="BR48" s="2"/>
      <x:c r="BS48" s="2"/>
      <x:c r="BT48" s="2"/>
      <x:c r="BU48" s="2"/>
      <x:c r="BV48" s="2"/>
      <x:c r="BW48" s="2"/>
      <x:c r="BX48" s="2"/>
      <x:c r="BY48" s="2"/>
      <x:c r="BZ48" s="2"/>
      <x:c r="CA48" s="2"/>
      <x:c r="CB48" s="2"/>
      <x:c r="CC48" s="2"/>
      <x:c r="CD48" s="2"/>
      <x:c r="CE48" s="2"/>
      <x:c r="CF48" s="2"/>
      <x:c r="CG48" s="2"/>
      <x:c r="CH48" s="2"/>
      <x:c r="CI48" s="2"/>
      <x:c r="CJ48" s="2"/>
    </x:row>
    <x:row r="49" ht="22" customHeight="1">
      <x:c r="A49" s="2"/>
      <x:c r="B49" s="2"/>
      <x:c r="C49" s="39" t="str">
        <x:v>Jurídico e regulação</x:v>
      </x:c>
      <x:c r="D49" s="39" t="str">
        <x:v>Não</x:v>
      </x:c>
      <x:c r="E49" s="39" t="str">
        <x:v>Execução</x:v>
      </x:c>
      <x:c r="F49" s="39" t="str">
        <x:v>USD</x:v>
      </x:c>
      <x:c r="G49" s="82"/>
      <x:c r="H49" s="83"/>
      <x:c r="I49" s="84"/>
      <x:c r="J49" s="85"/>
      <x:c r="K49" s="85"/>
      <x:c r="L49" s="14" t="str">
        <x:f>IF(O49="Completo",(YEAR(K49)-YEAR(J49))*12+MONTH(K49)-MONTH(J49)+1,"")</x:f>
      </x:c>
      <x:c r="M49" s="55" t="str">
        <x:f>IF(D49="Não","",IF(O49&lt;&gt;"Completo","n.a.",G49*H49*(1+I49)))</x:f>
      </x:c>
      <x:c r="N49" s="55" t="str">
        <x:f>IF(D49="Não","",IF(O49&lt;&gt;"Completo","n.a.",M49*L49))</x:f>
      </x:c>
      <x:c r="O49" s="44" t="str">
        <x:f>IF(D49="Não","Não incluído",IF(D49&lt;&gt;"Sim","Pendente",IF(AND(C49&lt;&gt;"",OR(F49="USD",F49="BRL"),COUNT(G49:K49)=5,G49&gt;=0,H49&gt;=0,I49&gt;=0,K49&gt;=J49,J49&gt;='Premissas'!$D$12,K49&lt;='Premissas'!$D$13),"Completo","Pendente")))</x:f>
        <x:v>Não incluído</x:v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  <x:c r="AP49" s="2"/>
      <x:c r="AQ49" s="2"/>
      <x:c r="AR49" s="2"/>
      <x:c r="AS49" s="2"/>
      <x:c r="AT49" s="2"/>
      <x:c r="AU49" s="2"/>
      <x:c r="AV49" s="2"/>
      <x:c r="AW49" s="2"/>
      <x:c r="AX49" s="2"/>
      <x:c r="AY49" s="2"/>
      <x:c r="AZ49" s="2"/>
      <x:c r="BA49" s="2"/>
      <x:c r="BB49" s="2"/>
      <x:c r="BC49" s="2"/>
      <x:c r="BD49" s="2"/>
      <x:c r="BE49" s="2"/>
      <x:c r="BF49" s="2"/>
      <x:c r="BG49" s="2"/>
      <x:c r="BH49" s="2"/>
      <x:c r="BI49" s="2"/>
      <x:c r="BJ49" s="2"/>
      <x:c r="BK49" s="2"/>
      <x:c r="BL49" s="2"/>
      <x:c r="BM49" s="2"/>
      <x:c r="BN49" s="2"/>
      <x:c r="BO49" s="2"/>
      <x:c r="BP49" s="2"/>
      <x:c r="BQ49" s="2"/>
      <x:c r="BR49" s="2"/>
      <x:c r="BS49" s="2"/>
      <x:c r="BT49" s="2"/>
      <x:c r="BU49" s="2"/>
      <x:c r="BV49" s="2"/>
      <x:c r="BW49" s="2"/>
      <x:c r="BX49" s="2"/>
      <x:c r="BY49" s="2"/>
      <x:c r="BZ49" s="2"/>
      <x:c r="CA49" s="2"/>
      <x:c r="CB49" s="2"/>
      <x:c r="CC49" s="2"/>
      <x:c r="CD49" s="2"/>
      <x:c r="CE49" s="2"/>
      <x:c r="CF49" s="2"/>
      <x:c r="CG49" s="2"/>
      <x:c r="CH49" s="2"/>
      <x:c r="CI49" s="2"/>
      <x:c r="CJ49" s="2"/>
    </x:row>
    <x:row r="50" ht="22" customHeight="1">
      <x:c r="A50" s="2"/>
      <x:c r="B50" s="2"/>
      <x:c r="C50" s="39" t="str">
        <x:v>Comunicação e relacionamento</x:v>
      </x:c>
      <x:c r="D50" s="39" t="str">
        <x:v>Não</x:v>
      </x:c>
      <x:c r="E50" s="39" t="str">
        <x:v>Execução</x:v>
      </x:c>
      <x:c r="F50" s="39" t="str">
        <x:v>USD</x:v>
      </x:c>
      <x:c r="G50" s="82"/>
      <x:c r="H50" s="83"/>
      <x:c r="I50" s="84"/>
      <x:c r="J50" s="85"/>
      <x:c r="K50" s="85"/>
      <x:c r="L50" s="14" t="str">
        <x:f>IF(O50="Completo",(YEAR(K50)-YEAR(J50))*12+MONTH(K50)-MONTH(J50)+1,"")</x:f>
      </x:c>
      <x:c r="M50" s="55" t="str">
        <x:f>IF(D50="Não","",IF(O50&lt;&gt;"Completo","n.a.",G50*H50*(1+I50)))</x:f>
      </x:c>
      <x:c r="N50" s="55" t="str">
        <x:f>IF(D50="Não","",IF(O50&lt;&gt;"Completo","n.a.",M50*L50))</x:f>
      </x:c>
      <x:c r="O50" s="44" t="str">
        <x:f>IF(D50="Não","Não incluído",IF(D50&lt;&gt;"Sim","Pendente",IF(AND(C50&lt;&gt;"",OR(F50="USD",F50="BRL"),COUNT(G50:K50)=5,G50&gt;=0,H50&gt;=0,I50&gt;=0,K50&gt;=J50,J50&gt;='Premissas'!$D$12,K50&lt;='Premissas'!$D$13),"Completo","Pendente")))</x:f>
        <x:v>Não incluído</x:v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  <x:c r="AP50" s="2"/>
      <x:c r="AQ50" s="2"/>
      <x:c r="AR50" s="2"/>
      <x:c r="AS50" s="2"/>
      <x:c r="AT50" s="2"/>
      <x:c r="AU50" s="2"/>
      <x:c r="AV50" s="2"/>
      <x:c r="AW50" s="2"/>
      <x:c r="AX50" s="2"/>
      <x:c r="AY50" s="2"/>
      <x:c r="AZ50" s="2"/>
      <x:c r="BA50" s="2"/>
      <x:c r="BB50" s="2"/>
      <x:c r="BC50" s="2"/>
      <x:c r="BD50" s="2"/>
      <x:c r="BE50" s="2"/>
      <x:c r="BF50" s="2"/>
      <x:c r="BG50" s="2"/>
      <x:c r="BH50" s="2"/>
      <x:c r="BI50" s="2"/>
      <x:c r="BJ50" s="2"/>
      <x:c r="BK50" s="2"/>
      <x:c r="BL50" s="2"/>
      <x:c r="BM50" s="2"/>
      <x:c r="BN50" s="2"/>
      <x:c r="BO50" s="2"/>
      <x:c r="BP50" s="2"/>
      <x:c r="BQ50" s="2"/>
      <x:c r="BR50" s="2"/>
      <x:c r="BS50" s="2"/>
      <x:c r="BT50" s="2"/>
      <x:c r="BU50" s="2"/>
      <x:c r="BV50" s="2"/>
      <x:c r="BW50" s="2"/>
      <x:c r="BX50" s="2"/>
      <x:c r="BY50" s="2"/>
      <x:c r="BZ50" s="2"/>
      <x:c r="CA50" s="2"/>
      <x:c r="CB50" s="2"/>
      <x:c r="CC50" s="2"/>
      <x:c r="CD50" s="2"/>
      <x:c r="CE50" s="2"/>
      <x:c r="CF50" s="2"/>
      <x:c r="CG50" s="2"/>
      <x:c r="CH50" s="2"/>
      <x:c r="CI50" s="2"/>
      <x:c r="CJ50" s="2"/>
    </x:row>
    <x:row r="51" ht="22" customHeight="1">
      <x:c r="A51" s="2"/>
      <x:c r="B51" s="2"/>
      <x:c r="C51" s="39" t="str">
        <x:v>TI e infraestrutura</x:v>
      </x:c>
      <x:c r="D51" s="39" t="str">
        <x:v>Não</x:v>
      </x:c>
      <x:c r="E51" s="39" t="str">
        <x:v>Execução</x:v>
      </x:c>
      <x:c r="F51" s="39" t="str">
        <x:v>USD</x:v>
      </x:c>
      <x:c r="G51" s="82"/>
      <x:c r="H51" s="83"/>
      <x:c r="I51" s="84"/>
      <x:c r="J51" s="85"/>
      <x:c r="K51" s="85"/>
      <x:c r="L51" s="14" t="str">
        <x:f>IF(O51="Completo",(YEAR(K51)-YEAR(J51))*12+MONTH(K51)-MONTH(J51)+1,"")</x:f>
      </x:c>
      <x:c r="M51" s="55" t="str">
        <x:f>IF(D51="Não","",IF(O51&lt;&gt;"Completo","n.a.",G51*H51*(1+I51)))</x:f>
      </x:c>
      <x:c r="N51" s="55" t="str">
        <x:f>IF(D51="Não","",IF(O51&lt;&gt;"Completo","n.a.",M51*L51))</x:f>
      </x:c>
      <x:c r="O51" s="44" t="str">
        <x:f>IF(D51="Não","Não incluído",IF(D51&lt;&gt;"Sim","Pendente",IF(AND(C51&lt;&gt;"",OR(F51="USD",F51="BRL"),COUNT(G51:K51)=5,G51&gt;=0,H51&gt;=0,I51&gt;=0,K51&gt;=J51,J51&gt;='Premissas'!$D$12,K51&lt;='Premissas'!$D$13),"Completo","Pendente")))</x:f>
        <x:v>Não incluído</x:v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  <x:c r="AP51" s="2"/>
      <x:c r="AQ51" s="2"/>
      <x:c r="AR51" s="2"/>
      <x:c r="AS51" s="2"/>
      <x:c r="AT51" s="2"/>
      <x:c r="AU51" s="2"/>
      <x:c r="AV51" s="2"/>
      <x:c r="AW51" s="2"/>
      <x:c r="AX51" s="2"/>
      <x:c r="AY51" s="2"/>
      <x:c r="AZ51" s="2"/>
      <x:c r="BA51" s="2"/>
      <x:c r="BB51" s="2"/>
      <x:c r="BC51" s="2"/>
      <x:c r="BD51" s="2"/>
      <x:c r="BE51" s="2"/>
      <x:c r="BF51" s="2"/>
      <x:c r="BG51" s="2"/>
      <x:c r="BH51" s="2"/>
      <x:c r="BI51" s="2"/>
      <x:c r="BJ51" s="2"/>
      <x:c r="BK51" s="2"/>
      <x:c r="BL51" s="2"/>
      <x:c r="BM51" s="2"/>
      <x:c r="BN51" s="2"/>
      <x:c r="BO51" s="2"/>
      <x:c r="BP51" s="2"/>
      <x:c r="BQ51" s="2"/>
      <x:c r="BR51" s="2"/>
      <x:c r="BS51" s="2"/>
      <x:c r="BT51" s="2"/>
      <x:c r="BU51" s="2"/>
      <x:c r="BV51" s="2"/>
      <x:c r="BW51" s="2"/>
      <x:c r="BX51" s="2"/>
      <x:c r="BY51" s="2"/>
      <x:c r="BZ51" s="2"/>
      <x:c r="CA51" s="2"/>
      <x:c r="CB51" s="2"/>
      <x:c r="CC51" s="2"/>
      <x:c r="CD51" s="2"/>
      <x:c r="CE51" s="2"/>
      <x:c r="CF51" s="2"/>
      <x:c r="CG51" s="2"/>
      <x:c r="CH51" s="2"/>
      <x:c r="CI51" s="2"/>
      <x:c r="CJ51" s="2"/>
    </x:row>
    <x:row r="52" ht="22" customHeight="1">
      <x:c r="A52" s="2"/>
      <x:c r="B52" s="2"/>
      <x:c r="C52" s="39" t="str">
        <x:v>Qualidade corporativa</x:v>
      </x:c>
      <x:c r="D52" s="39" t="str">
        <x:v>Não</x:v>
      </x:c>
      <x:c r="E52" s="39" t="str">
        <x:v>Execução</x:v>
      </x:c>
      <x:c r="F52" s="39" t="str">
        <x:v>USD</x:v>
      </x:c>
      <x:c r="G52" s="82"/>
      <x:c r="H52" s="83"/>
      <x:c r="I52" s="84"/>
      <x:c r="J52" s="85"/>
      <x:c r="K52" s="85"/>
      <x:c r="L52" s="14" t="str">
        <x:f>IF(O52="Completo",(YEAR(K52)-YEAR(J52))*12+MONTH(K52)-MONTH(J52)+1,"")</x:f>
      </x:c>
      <x:c r="M52" s="55" t="str">
        <x:f>IF(D52="Não","",IF(O52&lt;&gt;"Completo","n.a.",G52*H52*(1+I52)))</x:f>
      </x:c>
      <x:c r="N52" s="55" t="str">
        <x:f>IF(D52="Não","",IF(O52&lt;&gt;"Completo","n.a.",M52*L52))</x:f>
      </x:c>
      <x:c r="O52" s="44" t="str">
        <x:f>IF(D52="Não","Não incluído",IF(D52&lt;&gt;"Sim","Pendente",IF(AND(C52&lt;&gt;"",OR(F52="USD",F52="BRL"),COUNT(G52:K52)=5,G52&gt;=0,H52&gt;=0,I52&gt;=0,K52&gt;=J52,J52&gt;='Premissas'!$D$12,K52&lt;='Premissas'!$D$13),"Completo","Pendente")))</x:f>
        <x:v>Não incluído</x:v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  <x:c r="AP52" s="2"/>
      <x:c r="AQ52" s="2"/>
      <x:c r="AR52" s="2"/>
      <x:c r="AS52" s="2"/>
      <x:c r="AT52" s="2"/>
      <x:c r="AU52" s="2"/>
      <x:c r="AV52" s="2"/>
      <x:c r="AW52" s="2"/>
      <x:c r="AX52" s="2"/>
      <x:c r="AY52" s="2"/>
      <x:c r="AZ52" s="2"/>
      <x:c r="BA52" s="2"/>
      <x:c r="BB52" s="2"/>
      <x:c r="BC52" s="2"/>
      <x:c r="BD52" s="2"/>
      <x:c r="BE52" s="2"/>
      <x:c r="BF52" s="2"/>
      <x:c r="BG52" s="2"/>
      <x:c r="BH52" s="2"/>
      <x:c r="BI52" s="2"/>
      <x:c r="BJ52" s="2"/>
      <x:c r="BK52" s="2"/>
      <x:c r="BL52" s="2"/>
      <x:c r="BM52" s="2"/>
      <x:c r="BN52" s="2"/>
      <x:c r="BO52" s="2"/>
      <x:c r="BP52" s="2"/>
      <x:c r="BQ52" s="2"/>
      <x:c r="BR52" s="2"/>
      <x:c r="BS52" s="2"/>
      <x:c r="BT52" s="2"/>
      <x:c r="BU52" s="2"/>
      <x:c r="BV52" s="2"/>
      <x:c r="BW52" s="2"/>
      <x:c r="BX52" s="2"/>
      <x:c r="BY52" s="2"/>
      <x:c r="BZ52" s="2"/>
      <x:c r="CA52" s="2"/>
      <x:c r="CB52" s="2"/>
      <x:c r="CC52" s="2"/>
      <x:c r="CD52" s="2"/>
      <x:c r="CE52" s="2"/>
      <x:c r="CF52" s="2"/>
      <x:c r="CG52" s="2"/>
      <x:c r="CH52" s="2"/>
      <x:c r="CI52" s="2"/>
      <x:c r="CJ52" s="2"/>
    </x:row>
    <x:row r="53" ht="22" customHeight="1">
      <x:c r="A53" s="2"/>
      <x:c r="B53" s="2"/>
      <x:c r="C53" s="39" t="str">
        <x:v>Apoio compartilhado</x:v>
      </x:c>
      <x:c r="D53" s="39" t="str">
        <x:v>Não</x:v>
      </x:c>
      <x:c r="E53" s="39" t="str">
        <x:v>Execução</x:v>
      </x:c>
      <x:c r="F53" s="39" t="str">
        <x:v>USD</x:v>
      </x:c>
      <x:c r="G53" s="82"/>
      <x:c r="H53" s="83"/>
      <x:c r="I53" s="84"/>
      <x:c r="J53" s="85"/>
      <x:c r="K53" s="85"/>
      <x:c r="L53" s="14" t="str">
        <x:f>IF(O53="Completo",(YEAR(K53)-YEAR(J53))*12+MONTH(K53)-MONTH(J53)+1,"")</x:f>
      </x:c>
      <x:c r="M53" s="55" t="str">
        <x:f>IF(D53="Não","",IF(O53&lt;&gt;"Completo","n.a.",G53*H53*(1+I53)))</x:f>
      </x:c>
      <x:c r="N53" s="55" t="str">
        <x:f>IF(D53="Não","",IF(O53&lt;&gt;"Completo","n.a.",M53*L53))</x:f>
      </x:c>
      <x:c r="O53" s="44" t="str">
        <x:f>IF(D53="Não","Não incluído",IF(D53&lt;&gt;"Sim","Pendente",IF(AND(C53&lt;&gt;"",OR(F53="USD",F53="BRL"),COUNT(G53:K53)=5,G53&gt;=0,H53&gt;=0,I53&gt;=0,K53&gt;=J53,J53&gt;='Premissas'!$D$12,K53&lt;='Premissas'!$D$13),"Completo","Pendente")))</x:f>
        <x:v>Não incluído</x:v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  <x:c r="AP53" s="2"/>
      <x:c r="AQ53" s="2"/>
      <x:c r="AR53" s="2"/>
      <x:c r="AS53" s="2"/>
      <x:c r="AT53" s="2"/>
      <x:c r="AU53" s="2"/>
      <x:c r="AV53" s="2"/>
      <x:c r="AW53" s="2"/>
      <x:c r="AX53" s="2"/>
      <x:c r="AY53" s="2"/>
      <x:c r="AZ53" s="2"/>
      <x:c r="BA53" s="2"/>
      <x:c r="BB53" s="2"/>
      <x:c r="BC53" s="2"/>
      <x:c r="BD53" s="2"/>
      <x:c r="BE53" s="2"/>
      <x:c r="BF53" s="2"/>
      <x:c r="BG53" s="2"/>
      <x:c r="BH53" s="2"/>
      <x:c r="BI53" s="2"/>
      <x:c r="BJ53" s="2"/>
      <x:c r="BK53" s="2"/>
      <x:c r="BL53" s="2"/>
      <x:c r="BM53" s="2"/>
      <x:c r="BN53" s="2"/>
      <x:c r="BO53" s="2"/>
      <x:c r="BP53" s="2"/>
      <x:c r="BQ53" s="2"/>
      <x:c r="BR53" s="2"/>
      <x:c r="BS53" s="2"/>
      <x:c r="BT53" s="2"/>
      <x:c r="BU53" s="2"/>
      <x:c r="BV53" s="2"/>
      <x:c r="BW53" s="2"/>
      <x:c r="BX53" s="2"/>
      <x:c r="BY53" s="2"/>
      <x:c r="BZ53" s="2"/>
      <x:c r="CA53" s="2"/>
      <x:c r="CB53" s="2"/>
      <x:c r="CC53" s="2"/>
      <x:c r="CD53" s="2"/>
      <x:c r="CE53" s="2"/>
      <x:c r="CF53" s="2"/>
      <x:c r="CG53" s="2"/>
      <x:c r="CH53" s="2"/>
      <x:c r="CI53" s="2"/>
      <x:c r="CJ53" s="2"/>
    </x:row>
    <x:row r="54" ht="22" customHeight="1">
      <x:c r="A54" s="2"/>
      <x:c r="B54" s="2"/>
      <x:c r="C54" s="39" t="str">
        <x:v>Outras funções</x:v>
      </x:c>
      <x:c r="D54" s="39" t="str">
        <x:v>Não</x:v>
      </x:c>
      <x:c r="E54" s="39" t="str">
        <x:v>Execução</x:v>
      </x:c>
      <x:c r="F54" s="39" t="str">
        <x:v>USD</x:v>
      </x:c>
      <x:c r="G54" s="82"/>
      <x:c r="H54" s="83"/>
      <x:c r="I54" s="84"/>
      <x:c r="J54" s="85"/>
      <x:c r="K54" s="85"/>
      <x:c r="L54" s="14" t="str">
        <x:f>IF(O54="Completo",(YEAR(K54)-YEAR(J54))*12+MONTH(K54)-MONTH(J54)+1,"")</x:f>
      </x:c>
      <x:c r="M54" s="55" t="str">
        <x:f>IF(D54="Não","",IF(O54&lt;&gt;"Completo","n.a.",G54*H54*(1+I54)))</x:f>
      </x:c>
      <x:c r="N54" s="55" t="str">
        <x:f>IF(D54="Não","",IF(O54&lt;&gt;"Completo","n.a.",M54*L54))</x:f>
      </x:c>
      <x:c r="O54" s="44" t="str">
        <x:f>IF(D54="Não","Não incluído",IF(D54&lt;&gt;"Sim","Pendente",IF(AND(C54&lt;&gt;"",OR(F54="USD",F54="BRL"),COUNT(G54:K54)=5,G54&gt;=0,H54&gt;=0,I54&gt;=0,K54&gt;=J54,J54&gt;='Premissas'!$D$12,K54&lt;='Premissas'!$D$13),"Completo","Pendente")))</x:f>
        <x:v>Não incluído</x:v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  <x:c r="AP54" s="2"/>
      <x:c r="AQ54" s="2"/>
      <x:c r="AR54" s="2"/>
      <x:c r="AS54" s="2"/>
      <x:c r="AT54" s="2"/>
      <x:c r="AU54" s="2"/>
      <x:c r="AV54" s="2"/>
      <x:c r="AW54" s="2"/>
      <x:c r="AX54" s="2"/>
      <x:c r="AY54" s="2"/>
      <x:c r="AZ54" s="2"/>
      <x:c r="BA54" s="2"/>
      <x:c r="BB54" s="2"/>
      <x:c r="BC54" s="2"/>
      <x:c r="BD54" s="2"/>
      <x:c r="BE54" s="2"/>
      <x:c r="BF54" s="2"/>
      <x:c r="BG54" s="2"/>
      <x:c r="BH54" s="2"/>
      <x:c r="BI54" s="2"/>
      <x:c r="BJ54" s="2"/>
      <x:c r="BK54" s="2"/>
      <x:c r="BL54" s="2"/>
      <x:c r="BM54" s="2"/>
      <x:c r="BN54" s="2"/>
      <x:c r="BO54" s="2"/>
      <x:c r="BP54" s="2"/>
      <x:c r="BQ54" s="2"/>
      <x:c r="BR54" s="2"/>
      <x:c r="BS54" s="2"/>
      <x:c r="BT54" s="2"/>
      <x:c r="BU54" s="2"/>
      <x:c r="BV54" s="2"/>
      <x:c r="BW54" s="2"/>
      <x:c r="BX54" s="2"/>
      <x:c r="BY54" s="2"/>
      <x:c r="BZ54" s="2"/>
      <x:c r="CA54" s="2"/>
      <x:c r="CB54" s="2"/>
      <x:c r="CC54" s="2"/>
      <x:c r="CD54" s="2"/>
      <x:c r="CE54" s="2"/>
      <x:c r="CF54" s="2"/>
      <x:c r="CG54" s="2"/>
      <x:c r="CH54" s="2"/>
      <x:c r="CI54" s="2"/>
      <x:c r="CJ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  <x:c r="AP55" s="2"/>
      <x:c r="AQ55" s="2"/>
      <x:c r="AR55" s="2"/>
      <x:c r="AS55" s="2"/>
      <x:c r="AT55" s="2"/>
      <x:c r="AU55" s="2"/>
      <x:c r="AV55" s="2"/>
      <x:c r="AW55" s="2"/>
      <x:c r="AX55" s="2"/>
      <x:c r="AY55" s="2"/>
      <x:c r="AZ55" s="2"/>
      <x:c r="BA55" s="2"/>
      <x:c r="BB55" s="2"/>
      <x:c r="BC55" s="2"/>
      <x:c r="BD55" s="2"/>
      <x:c r="BE55" s="2"/>
      <x:c r="BF55" s="2"/>
      <x:c r="BG55" s="2"/>
      <x:c r="BH55" s="2"/>
      <x:c r="BI55" s="2"/>
      <x:c r="BJ55" s="2"/>
      <x:c r="BK55" s="2"/>
      <x:c r="BL55" s="2"/>
      <x:c r="BM55" s="2"/>
      <x:c r="BN55" s="2"/>
      <x:c r="BO55" s="2"/>
      <x:c r="BP55" s="2"/>
      <x:c r="BQ55" s="2"/>
      <x:c r="BR55" s="2"/>
      <x:c r="BS55" s="2"/>
      <x:c r="BT55" s="2"/>
      <x:c r="BU55" s="2"/>
      <x:c r="BV55" s="2"/>
      <x:c r="BW55" s="2"/>
      <x:c r="BX55" s="2"/>
      <x:c r="BY55" s="2"/>
      <x:c r="BZ55" s="2"/>
      <x:c r="CA55" s="2"/>
      <x:c r="CB55" s="2"/>
      <x:c r="CC55" s="2"/>
      <x:c r="CD55" s="2"/>
      <x:c r="CE55" s="2"/>
      <x:c r="CF55" s="2"/>
      <x:c r="CG55" s="2"/>
      <x:c r="CH55" s="2"/>
      <x:c r="CI55" s="2"/>
      <x:c r="CJ55" s="2"/>
    </x:row>
    <x:row r="56" ht="26" customHeight="1">
      <x:c r="A56" s="2"/>
      <x:c r="B56" s="2"/>
      <x:c r="C56" s="17" t="str">
        <x:v>Materiais, contratos, equipamentos e demais desembolsos</x:v>
      </x:c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9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  <x:c r="AP56" s="2"/>
      <x:c r="AQ56" s="2"/>
      <x:c r="AR56" s="2"/>
      <x:c r="AS56" s="2"/>
      <x:c r="AT56" s="2"/>
      <x:c r="AU56" s="2"/>
      <x:c r="AV56" s="2"/>
      <x:c r="AW56" s="2"/>
      <x:c r="AX56" s="2"/>
      <x:c r="AY56" s="2"/>
      <x:c r="AZ56" s="2"/>
      <x:c r="BA56" s="2"/>
      <x:c r="BB56" s="2"/>
      <x:c r="BC56" s="2"/>
      <x:c r="BD56" s="2"/>
      <x:c r="BE56" s="2"/>
      <x:c r="BF56" s="2"/>
      <x:c r="BG56" s="2"/>
      <x:c r="BH56" s="2"/>
      <x:c r="BI56" s="2"/>
      <x:c r="BJ56" s="2"/>
      <x:c r="BK56" s="2"/>
      <x:c r="BL56" s="2"/>
      <x:c r="BM56" s="2"/>
      <x:c r="BN56" s="2"/>
      <x:c r="BO56" s="2"/>
      <x:c r="BP56" s="2"/>
      <x:c r="BQ56" s="2"/>
      <x:c r="BR56" s="2"/>
      <x:c r="BS56" s="2"/>
      <x:c r="BT56" s="2"/>
      <x:c r="BU56" s="2"/>
      <x:c r="BV56" s="2"/>
      <x:c r="BW56" s="2"/>
      <x:c r="BX56" s="2"/>
      <x:c r="BY56" s="2"/>
      <x:c r="BZ56" s="2"/>
      <x:c r="CA56" s="2"/>
      <x:c r="CB56" s="2"/>
      <x:c r="CC56" s="2"/>
      <x:c r="CD56" s="2"/>
      <x:c r="CE56" s="2"/>
      <x:c r="CF56" s="2"/>
      <x:c r="CG56" s="2"/>
      <x:c r="CH56" s="2"/>
      <x:c r="CI56" s="2"/>
      <x:c r="CJ56" s="2"/>
    </x:row>
    <x:row r="57" ht="22" customHeight="1">
      <x:c r="A57" s="2"/>
      <x:c r="B57" s="2"/>
      <x:c r="C57" s="6" t="str">
        <x:v>Quantidade × valor unitário. Parcelas iguais entre primeiro e último mês. Use linhas adicionais para pagamentos, preços ou marcos diferentes.</x:v>
      </x:c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  <x:c r="AP57" s="2"/>
      <x:c r="AQ57" s="2"/>
      <x:c r="AR57" s="2"/>
      <x:c r="AS57" s="2"/>
      <x:c r="AT57" s="2"/>
      <x:c r="AU57" s="2"/>
      <x:c r="AV57" s="2"/>
      <x:c r="AW57" s="2"/>
      <x:c r="AX57" s="2"/>
      <x:c r="AY57" s="2"/>
      <x:c r="AZ57" s="2"/>
      <x:c r="BA57" s="2"/>
      <x:c r="BB57" s="2"/>
      <x:c r="BC57" s="2"/>
      <x:c r="BD57" s="2"/>
      <x:c r="BE57" s="2"/>
      <x:c r="BF57" s="2"/>
      <x:c r="BG57" s="2"/>
      <x:c r="BH57" s="2"/>
      <x:c r="BI57" s="2"/>
      <x:c r="BJ57" s="2"/>
      <x:c r="BK57" s="2"/>
      <x:c r="BL57" s="2"/>
      <x:c r="BM57" s="2"/>
      <x:c r="BN57" s="2"/>
      <x:c r="BO57" s="2"/>
      <x:c r="BP57" s="2"/>
      <x:c r="BQ57" s="2"/>
      <x:c r="BR57" s="2"/>
      <x:c r="BS57" s="2"/>
      <x:c r="BT57" s="2"/>
      <x:c r="BU57" s="2"/>
      <x:c r="BV57" s="2"/>
      <x:c r="BW57" s="2"/>
      <x:c r="BX57" s="2"/>
      <x:c r="BY57" s="2"/>
      <x:c r="BZ57" s="2"/>
      <x:c r="CA57" s="2"/>
      <x:c r="CB57" s="2"/>
      <x:c r="CC57" s="2"/>
      <x:c r="CD57" s="2"/>
      <x:c r="CE57" s="2"/>
      <x:c r="CF57" s="2"/>
      <x:c r="CG57" s="2"/>
      <x:c r="CH57" s="2"/>
      <x:c r="CI57" s="2"/>
      <x:c r="CJ57" s="2"/>
    </x:row>
    <x:row r="58" ht="44" customHeight="1">
      <x:c r="A58" s="2"/>
      <x:c r="B58" s="2"/>
      <x:c r="C58" s="28" t="str">
        <x:v>Conta / contrato</x:v>
      </x:c>
      <x:c r="D58" s="29" t="str">
        <x:v>Incluir</x:v>
      </x:c>
      <x:c r="E58" s="29" t="str">
        <x:v>Etapa</x:v>
      </x:c>
      <x:c r="F58" s="29" t="str">
        <x:v>Moeda</x:v>
      </x:c>
      <x:c r="G58" s="29" t="str">
        <x:v>Quantidade</x:v>
      </x:c>
      <x:c r="H58" s="29" t="str">
        <x:v>Valor unitário</x:v>
      </x:c>
      <x:c r="I58" s="29" t="str">
        <x:v>Tipo</x:v>
      </x:c>
      <x:c r="J58" s="29" t="str">
        <x:v>Primeiro pagamento</x:v>
      </x:c>
      <x:c r="K58" s="29" t="str">
        <x:v>Último pagamento</x:v>
      </x:c>
      <x:c r="L58" s="29" t="str">
        <x:v>Meses</x:v>
      </x:c>
      <x:c r="M58" s="29" t="str">
        <x:v>Parcela mensal local</x:v>
      </x:c>
      <x:c r="N58" s="29" t="str">
        <x:v>Total local</x:v>
      </x:c>
      <x:c r="O58" s="30" t="str">
        <x:v>Dados</x:v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  <x:c r="AP58" s="2"/>
      <x:c r="AQ58" s="2"/>
      <x:c r="AR58" s="2"/>
      <x:c r="AS58" s="2"/>
      <x:c r="AT58" s="2"/>
      <x:c r="AU58" s="2"/>
      <x:c r="AV58" s="2"/>
      <x:c r="AW58" s="2"/>
      <x:c r="AX58" s="2"/>
      <x:c r="AY58" s="2"/>
      <x:c r="AZ58" s="2"/>
      <x:c r="BA58" s="2"/>
      <x:c r="BB58" s="2"/>
      <x:c r="BC58" s="2"/>
      <x:c r="BD58" s="2"/>
      <x:c r="BE58" s="2"/>
      <x:c r="BF58" s="2"/>
      <x:c r="BG58" s="2"/>
      <x:c r="BH58" s="2"/>
      <x:c r="BI58" s="2"/>
      <x:c r="BJ58" s="2"/>
      <x:c r="BK58" s="2"/>
      <x:c r="BL58" s="2"/>
      <x:c r="BM58" s="2"/>
      <x:c r="BN58" s="2"/>
      <x:c r="BO58" s="2"/>
      <x:c r="BP58" s="2"/>
      <x:c r="BQ58" s="2"/>
      <x:c r="BR58" s="2"/>
      <x:c r="BS58" s="2"/>
      <x:c r="BT58" s="2"/>
      <x:c r="BU58" s="2"/>
      <x:c r="BV58" s="2"/>
      <x:c r="BW58" s="2"/>
      <x:c r="BX58" s="2"/>
      <x:c r="BY58" s="2"/>
      <x:c r="BZ58" s="2"/>
      <x:c r="CA58" s="2"/>
      <x:c r="CB58" s="2"/>
      <x:c r="CC58" s="2"/>
      <x:c r="CD58" s="2"/>
      <x:c r="CE58" s="2"/>
      <x:c r="CF58" s="2"/>
      <x:c r="CG58" s="2"/>
      <x:c r="CH58" s="2"/>
      <x:c r="CI58" s="2"/>
      <x:c r="CJ58" s="2"/>
    </x:row>
    <x:row r="59" ht="28" customHeight="1">
      <x:c r="A59" s="2"/>
      <x:c r="B59" s="2"/>
      <x:c r="C59" s="54" t="str">
        <x:v>Instalações e materiais</x:v>
      </x:c>
      <x:c r="D59" s="39" t="str">
        <x:v>Não</x:v>
      </x:c>
      <x:c r="E59" s="39" t="str">
        <x:v>Execução</x:v>
      </x:c>
      <x:c r="F59" s="39" t="str">
        <x:v>USD</x:v>
      </x:c>
      <x:c r="G59" s="82"/>
      <x:c r="H59" s="83"/>
      <x:c r="I59" s="39" t="str">
        <x:v>CAPEX</x:v>
      </x:c>
      <x:c r="J59" s="85"/>
      <x:c r="K59" s="85"/>
      <x:c r="L59" s="66" t="str">
        <x:f>IF(O59="Completo",(YEAR(K59)-YEAR(J59))*12+MONTH(K59)-MONTH(J59)+1,"")</x:f>
      </x:c>
      <x:c r="M59" s="86" t="str">
        <x:f>IF(D59="Não","",IF(O59&lt;&gt;"Completo","n.a.",G59*H59/L59))</x:f>
      </x:c>
      <x:c r="N59" s="86" t="str">
        <x:f>IF(D59="Não","",IF(O59&lt;&gt;"Completo","n.a.",G59*H59))</x:f>
      </x:c>
      <x:c r="O59" s="44" t="str">
        <x:f>IF(D59="Não","Não incluído",IF(D59&lt;&gt;"Sim","Pendente",IF(AND(C59&lt;&gt;"",OR(F59="USD",F59="BRL"),AND(COUNT(G59:H59)=2,COUNT(J59:K59)=2),G59&gt;=0,H59&gt;=0,OR(I59="CAPEX",I59="OPEX"),K59&gt;=J59,J59&gt;='Premissas'!$D$12,K59&lt;='Premissas'!$D$13),"Completo","Pendente")))</x:f>
        <x:v>Não incluído</x:v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  <x:c r="AP59" s="2"/>
      <x:c r="AQ59" s="2"/>
      <x:c r="AR59" s="2"/>
      <x:c r="AS59" s="2"/>
      <x:c r="AT59" s="2"/>
      <x:c r="AU59" s="2"/>
      <x:c r="AV59" s="2"/>
      <x:c r="AW59" s="2"/>
      <x:c r="AX59" s="2"/>
      <x:c r="AY59" s="2"/>
      <x:c r="AZ59" s="2"/>
      <x:c r="BA59" s="2"/>
      <x:c r="BB59" s="2"/>
      <x:c r="BC59" s="2"/>
      <x:c r="BD59" s="2"/>
      <x:c r="BE59" s="2"/>
      <x:c r="BF59" s="2"/>
      <x:c r="BG59" s="2"/>
      <x:c r="BH59" s="2"/>
      <x:c r="BI59" s="2"/>
      <x:c r="BJ59" s="2"/>
      <x:c r="BK59" s="2"/>
      <x:c r="BL59" s="2"/>
      <x:c r="BM59" s="2"/>
      <x:c r="BN59" s="2"/>
      <x:c r="BO59" s="2"/>
      <x:c r="BP59" s="2"/>
      <x:c r="BQ59" s="2"/>
      <x:c r="BR59" s="2"/>
      <x:c r="BS59" s="2"/>
      <x:c r="BT59" s="2"/>
      <x:c r="BU59" s="2"/>
      <x:c r="BV59" s="2"/>
      <x:c r="BW59" s="2"/>
      <x:c r="BX59" s="2"/>
      <x:c r="BY59" s="2"/>
      <x:c r="BZ59" s="2"/>
      <x:c r="CA59" s="2"/>
      <x:c r="CB59" s="2"/>
      <x:c r="CC59" s="2"/>
      <x:c r="CD59" s="2"/>
      <x:c r="CE59" s="2"/>
      <x:c r="CF59" s="2"/>
      <x:c r="CG59" s="2"/>
      <x:c r="CH59" s="2"/>
      <x:c r="CI59" s="2"/>
      <x:c r="CJ59" s="2"/>
    </x:row>
    <x:row r="60" ht="28" customHeight="1">
      <x:c r="A60" s="2"/>
      <x:c r="B60" s="2"/>
      <x:c r="C60" s="54" t="str">
        <x:v>Máquinas, equipamentos e ferramentas</x:v>
      </x:c>
      <x:c r="D60" s="39" t="str">
        <x:v>Não</x:v>
      </x:c>
      <x:c r="E60" s="39" t="str">
        <x:v>Execução</x:v>
      </x:c>
      <x:c r="F60" s="39" t="str">
        <x:v>USD</x:v>
      </x:c>
      <x:c r="G60" s="82"/>
      <x:c r="H60" s="83"/>
      <x:c r="I60" s="39" t="str">
        <x:v>CAPEX</x:v>
      </x:c>
      <x:c r="J60" s="85"/>
      <x:c r="K60" s="85"/>
      <x:c r="L60" s="66" t="str">
        <x:f>IF(O60="Completo",(YEAR(K60)-YEAR(J60))*12+MONTH(K60)-MONTH(J60)+1,"")</x:f>
      </x:c>
      <x:c r="M60" s="86" t="str">
        <x:f>IF(D60="Não","",IF(O60&lt;&gt;"Completo","n.a.",G60*H60/L60))</x:f>
      </x:c>
      <x:c r="N60" s="86" t="str">
        <x:f>IF(D60="Não","",IF(O60&lt;&gt;"Completo","n.a.",G60*H60))</x:f>
      </x:c>
      <x:c r="O60" s="44" t="str">
        <x:f>IF(D60="Não","Não incluído",IF(D60&lt;&gt;"Sim","Pendente",IF(AND(C60&lt;&gt;"",OR(F60="USD",F60="BRL"),AND(COUNT(G60:H60)=2,COUNT(J60:K60)=2),G60&gt;=0,H60&gt;=0,OR(I60="CAPEX",I60="OPEX"),K60&gt;=J60,J60&gt;='Premissas'!$D$12,K60&lt;='Premissas'!$D$13),"Completo","Pendente")))</x:f>
        <x:v>Não incluído</x:v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  <x:c r="AP60" s="2"/>
      <x:c r="AQ60" s="2"/>
      <x:c r="AR60" s="2"/>
      <x:c r="AS60" s="2"/>
      <x:c r="AT60" s="2"/>
      <x:c r="AU60" s="2"/>
      <x:c r="AV60" s="2"/>
      <x:c r="AW60" s="2"/>
      <x:c r="AX60" s="2"/>
      <x:c r="AY60" s="2"/>
      <x:c r="AZ60" s="2"/>
      <x:c r="BA60" s="2"/>
      <x:c r="BB60" s="2"/>
      <x:c r="BC60" s="2"/>
      <x:c r="BD60" s="2"/>
      <x:c r="BE60" s="2"/>
      <x:c r="BF60" s="2"/>
      <x:c r="BG60" s="2"/>
      <x:c r="BH60" s="2"/>
      <x:c r="BI60" s="2"/>
      <x:c r="BJ60" s="2"/>
      <x:c r="BK60" s="2"/>
      <x:c r="BL60" s="2"/>
      <x:c r="BM60" s="2"/>
      <x:c r="BN60" s="2"/>
      <x:c r="BO60" s="2"/>
      <x:c r="BP60" s="2"/>
      <x:c r="BQ60" s="2"/>
      <x:c r="BR60" s="2"/>
      <x:c r="BS60" s="2"/>
      <x:c r="BT60" s="2"/>
      <x:c r="BU60" s="2"/>
      <x:c r="BV60" s="2"/>
      <x:c r="BW60" s="2"/>
      <x:c r="BX60" s="2"/>
      <x:c r="BY60" s="2"/>
      <x:c r="BZ60" s="2"/>
      <x:c r="CA60" s="2"/>
      <x:c r="CB60" s="2"/>
      <x:c r="CC60" s="2"/>
      <x:c r="CD60" s="2"/>
      <x:c r="CE60" s="2"/>
      <x:c r="CF60" s="2"/>
      <x:c r="CG60" s="2"/>
      <x:c r="CH60" s="2"/>
      <x:c r="CI60" s="2"/>
      <x:c r="CJ60" s="2"/>
    </x:row>
    <x:row r="61" ht="28" customHeight="1">
      <x:c r="A61" s="2"/>
      <x:c r="B61" s="2"/>
      <x:c r="C61" s="54" t="str">
        <x:v>TI, servidores, IA e hardware</x:v>
      </x:c>
      <x:c r="D61" s="39" t="str">
        <x:v>Não</x:v>
      </x:c>
      <x:c r="E61" s="39" t="str">
        <x:v>Execução</x:v>
      </x:c>
      <x:c r="F61" s="39" t="str">
        <x:v>USD</x:v>
      </x:c>
      <x:c r="G61" s="82"/>
      <x:c r="H61" s="83"/>
      <x:c r="I61" s="39" t="str">
        <x:v>CAPEX</x:v>
      </x:c>
      <x:c r="J61" s="85"/>
      <x:c r="K61" s="85"/>
      <x:c r="L61" s="66" t="str">
        <x:f>IF(O61="Completo",(YEAR(K61)-YEAR(J61))*12+MONTH(K61)-MONTH(J61)+1,"")</x:f>
      </x:c>
      <x:c r="M61" s="86" t="str">
        <x:f>IF(D61="Não","",IF(O61&lt;&gt;"Completo","n.a.",G61*H61/L61))</x:f>
      </x:c>
      <x:c r="N61" s="86" t="str">
        <x:f>IF(D61="Não","",IF(O61&lt;&gt;"Completo","n.a.",G61*H61))</x:f>
      </x:c>
      <x:c r="O61" s="44" t="str">
        <x:f>IF(D61="Não","Não incluído",IF(D61&lt;&gt;"Sim","Pendente",IF(AND(C61&lt;&gt;"",OR(F61="USD",F61="BRL"),AND(COUNT(G61:H61)=2,COUNT(J61:K61)=2),G61&gt;=0,H61&gt;=0,OR(I61="CAPEX",I61="OPEX"),K61&gt;=J61,J61&gt;='Premissas'!$D$12,K61&lt;='Premissas'!$D$13),"Completo","Pendente")))</x:f>
        <x:v>Não incluído</x:v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  <x:c r="AN61" s="2"/>
      <x:c r="AO61" s="2"/>
      <x:c r="AP61" s="2"/>
      <x:c r="AQ61" s="2"/>
      <x:c r="AR61" s="2"/>
      <x:c r="AS61" s="2"/>
      <x:c r="AT61" s="2"/>
      <x:c r="AU61" s="2"/>
      <x:c r="AV61" s="2"/>
      <x:c r="AW61" s="2"/>
      <x:c r="AX61" s="2"/>
      <x:c r="AY61" s="2"/>
      <x:c r="AZ61" s="2"/>
      <x:c r="BA61" s="2"/>
      <x:c r="BB61" s="2"/>
      <x:c r="BC61" s="2"/>
      <x:c r="BD61" s="2"/>
      <x:c r="BE61" s="2"/>
      <x:c r="BF61" s="2"/>
      <x:c r="BG61" s="2"/>
      <x:c r="BH61" s="2"/>
      <x:c r="BI61" s="2"/>
      <x:c r="BJ61" s="2"/>
      <x:c r="BK61" s="2"/>
      <x:c r="BL61" s="2"/>
      <x:c r="BM61" s="2"/>
      <x:c r="BN61" s="2"/>
      <x:c r="BO61" s="2"/>
      <x:c r="BP61" s="2"/>
      <x:c r="BQ61" s="2"/>
      <x:c r="BR61" s="2"/>
      <x:c r="BS61" s="2"/>
      <x:c r="BT61" s="2"/>
      <x:c r="BU61" s="2"/>
      <x:c r="BV61" s="2"/>
      <x:c r="BW61" s="2"/>
      <x:c r="BX61" s="2"/>
      <x:c r="BY61" s="2"/>
      <x:c r="BZ61" s="2"/>
      <x:c r="CA61" s="2"/>
      <x:c r="CB61" s="2"/>
      <x:c r="CC61" s="2"/>
      <x:c r="CD61" s="2"/>
      <x:c r="CE61" s="2"/>
      <x:c r="CF61" s="2"/>
      <x:c r="CG61" s="2"/>
      <x:c r="CH61" s="2"/>
      <x:c r="CI61" s="2"/>
      <x:c r="CJ61" s="2"/>
    </x:row>
    <x:row r="62" ht="28" customHeight="1">
      <x:c r="A62" s="2"/>
      <x:c r="B62" s="2"/>
      <x:c r="C62" s="54" t="str">
        <x:v>Veículos</x:v>
      </x:c>
      <x:c r="D62" s="39" t="str">
        <x:v>Não</x:v>
      </x:c>
      <x:c r="E62" s="39" t="str">
        <x:v>Execução</x:v>
      </x:c>
      <x:c r="F62" s="39" t="str">
        <x:v>USD</x:v>
      </x:c>
      <x:c r="G62" s="82"/>
      <x:c r="H62" s="83"/>
      <x:c r="I62" s="39" t="str">
        <x:v>CAPEX</x:v>
      </x:c>
      <x:c r="J62" s="85"/>
      <x:c r="K62" s="85"/>
      <x:c r="L62" s="66" t="str">
        <x:f>IF(O62="Completo",(YEAR(K62)-YEAR(J62))*12+MONTH(K62)-MONTH(J62)+1,"")</x:f>
      </x:c>
      <x:c r="M62" s="86" t="str">
        <x:f>IF(D62="Não","",IF(O62&lt;&gt;"Completo","n.a.",G62*H62/L62))</x:f>
      </x:c>
      <x:c r="N62" s="86" t="str">
        <x:f>IF(D62="Não","",IF(O62&lt;&gt;"Completo","n.a.",G62*H62))</x:f>
      </x:c>
      <x:c r="O62" s="44" t="str">
        <x:f>IF(D62="Não","Não incluído",IF(D62&lt;&gt;"Sim","Pendente",IF(AND(C62&lt;&gt;"",OR(F62="USD",F62="BRL"),AND(COUNT(G62:H62)=2,COUNT(J62:K62)=2),G62&gt;=0,H62&gt;=0,OR(I62="CAPEX",I62="OPEX"),K62&gt;=J62,J62&gt;='Premissas'!$D$12,K62&lt;='Premissas'!$D$13),"Completo","Pendente")))</x:f>
        <x:v>Não incluído</x:v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  <x:c r="AN62" s="2"/>
      <x:c r="AO62" s="2"/>
      <x:c r="AP62" s="2"/>
      <x:c r="AQ62" s="2"/>
      <x:c r="AR62" s="2"/>
      <x:c r="AS62" s="2"/>
      <x:c r="AT62" s="2"/>
      <x:c r="AU62" s="2"/>
      <x:c r="AV62" s="2"/>
      <x:c r="AW62" s="2"/>
      <x:c r="AX62" s="2"/>
      <x:c r="AY62" s="2"/>
      <x:c r="AZ62" s="2"/>
      <x:c r="BA62" s="2"/>
      <x:c r="BB62" s="2"/>
      <x:c r="BC62" s="2"/>
      <x:c r="BD62" s="2"/>
      <x:c r="BE62" s="2"/>
      <x:c r="BF62" s="2"/>
      <x:c r="BG62" s="2"/>
      <x:c r="BH62" s="2"/>
      <x:c r="BI62" s="2"/>
      <x:c r="BJ62" s="2"/>
      <x:c r="BK62" s="2"/>
      <x:c r="BL62" s="2"/>
      <x:c r="BM62" s="2"/>
      <x:c r="BN62" s="2"/>
      <x:c r="BO62" s="2"/>
      <x:c r="BP62" s="2"/>
      <x:c r="BQ62" s="2"/>
      <x:c r="BR62" s="2"/>
      <x:c r="BS62" s="2"/>
      <x:c r="BT62" s="2"/>
      <x:c r="BU62" s="2"/>
      <x:c r="BV62" s="2"/>
      <x:c r="BW62" s="2"/>
      <x:c r="BX62" s="2"/>
      <x:c r="BY62" s="2"/>
      <x:c r="BZ62" s="2"/>
      <x:c r="CA62" s="2"/>
      <x:c r="CB62" s="2"/>
      <x:c r="CC62" s="2"/>
      <x:c r="CD62" s="2"/>
      <x:c r="CE62" s="2"/>
      <x:c r="CF62" s="2"/>
      <x:c r="CG62" s="2"/>
      <x:c r="CH62" s="2"/>
      <x:c r="CI62" s="2"/>
      <x:c r="CJ62" s="2"/>
    </x:row>
    <x:row r="63" ht="28" customHeight="1">
      <x:c r="A63" s="2"/>
      <x:c r="B63" s="2"/>
      <x:c r="C63" s="54" t="str">
        <x:v>Móveis e utensílios</x:v>
      </x:c>
      <x:c r="D63" s="39" t="str">
        <x:v>Não</x:v>
      </x:c>
      <x:c r="E63" s="39" t="str">
        <x:v>Execução</x:v>
      </x:c>
      <x:c r="F63" s="39" t="str">
        <x:v>USD</x:v>
      </x:c>
      <x:c r="G63" s="82"/>
      <x:c r="H63" s="83"/>
      <x:c r="I63" s="39" t="str">
        <x:v>CAPEX</x:v>
      </x:c>
      <x:c r="J63" s="85"/>
      <x:c r="K63" s="85"/>
      <x:c r="L63" s="66" t="str">
        <x:f>IF(O63="Completo",(YEAR(K63)-YEAR(J63))*12+MONTH(K63)-MONTH(J63)+1,"")</x:f>
      </x:c>
      <x:c r="M63" s="86" t="str">
        <x:f>IF(D63="Não","",IF(O63&lt;&gt;"Completo","n.a.",G63*H63/L63))</x:f>
      </x:c>
      <x:c r="N63" s="86" t="str">
        <x:f>IF(D63="Não","",IF(O63&lt;&gt;"Completo","n.a.",G63*H63))</x:f>
      </x:c>
      <x:c r="O63" s="44" t="str">
        <x:f>IF(D63="Não","Não incluído",IF(D63&lt;&gt;"Sim","Pendente",IF(AND(C63&lt;&gt;"",OR(F63="USD",F63="BRL"),AND(COUNT(G63:H63)=2,COUNT(J63:K63)=2),G63&gt;=0,H63&gt;=0,OR(I63="CAPEX",I63="OPEX"),K63&gt;=J63,J63&gt;='Premissas'!$D$12,K63&lt;='Premissas'!$D$13),"Completo","Pendente")))</x:f>
        <x:v>Não incluído</x:v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  <x:c r="AN63" s="2"/>
      <x:c r="AO63" s="2"/>
      <x:c r="AP63" s="2"/>
      <x:c r="AQ63" s="2"/>
      <x:c r="AR63" s="2"/>
      <x:c r="AS63" s="2"/>
      <x:c r="AT63" s="2"/>
      <x:c r="AU63" s="2"/>
      <x:c r="AV63" s="2"/>
      <x:c r="AW63" s="2"/>
      <x:c r="AX63" s="2"/>
      <x:c r="AY63" s="2"/>
      <x:c r="AZ63" s="2"/>
      <x:c r="BA63" s="2"/>
      <x:c r="BB63" s="2"/>
      <x:c r="BC63" s="2"/>
      <x:c r="BD63" s="2"/>
      <x:c r="BE63" s="2"/>
      <x:c r="BF63" s="2"/>
      <x:c r="BG63" s="2"/>
      <x:c r="BH63" s="2"/>
      <x:c r="BI63" s="2"/>
      <x:c r="BJ63" s="2"/>
      <x:c r="BK63" s="2"/>
      <x:c r="BL63" s="2"/>
      <x:c r="BM63" s="2"/>
      <x:c r="BN63" s="2"/>
      <x:c r="BO63" s="2"/>
      <x:c r="BP63" s="2"/>
      <x:c r="BQ63" s="2"/>
      <x:c r="BR63" s="2"/>
      <x:c r="BS63" s="2"/>
      <x:c r="BT63" s="2"/>
      <x:c r="BU63" s="2"/>
      <x:c r="BV63" s="2"/>
      <x:c r="BW63" s="2"/>
      <x:c r="BX63" s="2"/>
      <x:c r="BY63" s="2"/>
      <x:c r="BZ63" s="2"/>
      <x:c r="CA63" s="2"/>
      <x:c r="CB63" s="2"/>
      <x:c r="CC63" s="2"/>
      <x:c r="CD63" s="2"/>
      <x:c r="CE63" s="2"/>
      <x:c r="CF63" s="2"/>
      <x:c r="CG63" s="2"/>
      <x:c r="CH63" s="2"/>
      <x:c r="CI63" s="2"/>
      <x:c r="CJ63" s="2"/>
    </x:row>
    <x:row r="64" ht="28" customHeight="1">
      <x:c r="A64" s="2"/>
      <x:c r="B64" s="2"/>
      <x:c r="C64" s="54" t="str">
        <x:v>P&amp;D de desenvolvimento</x:v>
      </x:c>
      <x:c r="D64" s="39" t="str">
        <x:v>Não</x:v>
      </x:c>
      <x:c r="E64" s="39" t="str">
        <x:v>Execução</x:v>
      </x:c>
      <x:c r="F64" s="39" t="str">
        <x:v>USD</x:v>
      </x:c>
      <x:c r="G64" s="82"/>
      <x:c r="H64" s="83"/>
      <x:c r="I64" s="39" t="str">
        <x:v>OPEX</x:v>
      </x:c>
      <x:c r="J64" s="85"/>
      <x:c r="K64" s="85"/>
      <x:c r="L64" s="66" t="str">
        <x:f>IF(O64="Completo",(YEAR(K64)-YEAR(J64))*12+MONTH(K64)-MONTH(J64)+1,"")</x:f>
      </x:c>
      <x:c r="M64" s="86" t="str">
        <x:f>IF(D64="Não","",IF(O64&lt;&gt;"Completo","n.a.",G64*H64/L64))</x:f>
      </x:c>
      <x:c r="N64" s="86" t="str">
        <x:f>IF(D64="Não","",IF(O64&lt;&gt;"Completo","n.a.",G64*H64))</x:f>
      </x:c>
      <x:c r="O64" s="44" t="str">
        <x:f>IF(D64="Não","Não incluído",IF(D64&lt;&gt;"Sim","Pendente",IF(AND(C64&lt;&gt;"",OR(F64="USD",F64="BRL"),AND(COUNT(G64:H64)=2,COUNT(J64:K64)=2),G64&gt;=0,H64&gt;=0,OR(I64="CAPEX",I64="OPEX"),K64&gt;=J64,J64&gt;='Premissas'!$D$12,K64&lt;='Premissas'!$D$13),"Completo","Pendente")))</x:f>
        <x:v>Não incluído</x:v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  <x:c r="AN64" s="2"/>
      <x:c r="AO64" s="2"/>
      <x:c r="AP64" s="2"/>
      <x:c r="AQ64" s="2"/>
      <x:c r="AR64" s="2"/>
      <x:c r="AS64" s="2"/>
      <x:c r="AT64" s="2"/>
      <x:c r="AU64" s="2"/>
      <x:c r="AV64" s="2"/>
      <x:c r="AW64" s="2"/>
      <x:c r="AX64" s="2"/>
      <x:c r="AY64" s="2"/>
      <x:c r="AZ64" s="2"/>
      <x:c r="BA64" s="2"/>
      <x:c r="BB64" s="2"/>
      <x:c r="BC64" s="2"/>
      <x:c r="BD64" s="2"/>
      <x:c r="BE64" s="2"/>
      <x:c r="BF64" s="2"/>
      <x:c r="BG64" s="2"/>
      <x:c r="BH64" s="2"/>
      <x:c r="BI64" s="2"/>
      <x:c r="BJ64" s="2"/>
      <x:c r="BK64" s="2"/>
      <x:c r="BL64" s="2"/>
      <x:c r="BM64" s="2"/>
      <x:c r="BN64" s="2"/>
      <x:c r="BO64" s="2"/>
      <x:c r="BP64" s="2"/>
      <x:c r="BQ64" s="2"/>
      <x:c r="BR64" s="2"/>
      <x:c r="BS64" s="2"/>
      <x:c r="BT64" s="2"/>
      <x:c r="BU64" s="2"/>
      <x:c r="BV64" s="2"/>
      <x:c r="BW64" s="2"/>
      <x:c r="BX64" s="2"/>
      <x:c r="BY64" s="2"/>
      <x:c r="BZ64" s="2"/>
      <x:c r="CA64" s="2"/>
      <x:c r="CB64" s="2"/>
      <x:c r="CC64" s="2"/>
      <x:c r="CD64" s="2"/>
      <x:c r="CE64" s="2"/>
      <x:c r="CF64" s="2"/>
      <x:c r="CG64" s="2"/>
      <x:c r="CH64" s="2"/>
      <x:c r="CI64" s="2"/>
      <x:c r="CJ64" s="2"/>
    </x:row>
    <x:row r="65" ht="28" customHeight="1">
      <x:c r="A65" s="2"/>
      <x:c r="B65" s="2"/>
      <x:c r="C65" s="54" t="str">
        <x:v>Gerador e nobreak</x:v>
      </x:c>
      <x:c r="D65" s="39" t="str">
        <x:v>Não</x:v>
      </x:c>
      <x:c r="E65" s="39" t="str">
        <x:v>Execução</x:v>
      </x:c>
      <x:c r="F65" s="39" t="str">
        <x:v>USD</x:v>
      </x:c>
      <x:c r="G65" s="82"/>
      <x:c r="H65" s="83"/>
      <x:c r="I65" s="39" t="str">
        <x:v>CAPEX</x:v>
      </x:c>
      <x:c r="J65" s="85"/>
      <x:c r="K65" s="85"/>
      <x:c r="L65" s="66" t="str">
        <x:f>IF(O65="Completo",(YEAR(K65)-YEAR(J65))*12+MONTH(K65)-MONTH(J65)+1,"")</x:f>
      </x:c>
      <x:c r="M65" s="86" t="str">
        <x:f>IF(D65="Não","",IF(O65&lt;&gt;"Completo","n.a.",G65*H65/L65))</x:f>
      </x:c>
      <x:c r="N65" s="86" t="str">
        <x:f>IF(D65="Não","",IF(O65&lt;&gt;"Completo","n.a.",G65*H65))</x:f>
      </x:c>
      <x:c r="O65" s="44" t="str">
        <x:f>IF(D65="Não","Não incluído",IF(D65&lt;&gt;"Sim","Pendente",IF(AND(C65&lt;&gt;"",OR(F65="USD",F65="BRL"),AND(COUNT(G65:H65)=2,COUNT(J65:K65)=2),G65&gt;=0,H65&gt;=0,OR(I65="CAPEX",I65="OPEX"),K65&gt;=J65,J65&gt;='Premissas'!$D$12,K65&lt;='Premissas'!$D$13),"Completo","Pendente")))</x:f>
        <x:v>Não incluído</x:v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  <x:c r="AN65" s="2"/>
      <x:c r="AO65" s="2"/>
      <x:c r="AP65" s="2"/>
      <x:c r="AQ65" s="2"/>
      <x:c r="AR65" s="2"/>
      <x:c r="AS65" s="2"/>
      <x:c r="AT65" s="2"/>
      <x:c r="AU65" s="2"/>
      <x:c r="AV65" s="2"/>
      <x:c r="AW65" s="2"/>
      <x:c r="AX65" s="2"/>
      <x:c r="AY65" s="2"/>
      <x:c r="AZ65" s="2"/>
      <x:c r="BA65" s="2"/>
      <x:c r="BB65" s="2"/>
      <x:c r="BC65" s="2"/>
      <x:c r="BD65" s="2"/>
      <x:c r="BE65" s="2"/>
      <x:c r="BF65" s="2"/>
      <x:c r="BG65" s="2"/>
      <x:c r="BH65" s="2"/>
      <x:c r="BI65" s="2"/>
      <x:c r="BJ65" s="2"/>
      <x:c r="BK65" s="2"/>
      <x:c r="BL65" s="2"/>
      <x:c r="BM65" s="2"/>
      <x:c r="BN65" s="2"/>
      <x:c r="BO65" s="2"/>
      <x:c r="BP65" s="2"/>
      <x:c r="BQ65" s="2"/>
      <x:c r="BR65" s="2"/>
      <x:c r="BS65" s="2"/>
      <x:c r="BT65" s="2"/>
      <x:c r="BU65" s="2"/>
      <x:c r="BV65" s="2"/>
      <x:c r="BW65" s="2"/>
      <x:c r="BX65" s="2"/>
      <x:c r="BY65" s="2"/>
      <x:c r="BZ65" s="2"/>
      <x:c r="CA65" s="2"/>
      <x:c r="CB65" s="2"/>
      <x:c r="CC65" s="2"/>
      <x:c r="CD65" s="2"/>
      <x:c r="CE65" s="2"/>
      <x:c r="CF65" s="2"/>
      <x:c r="CG65" s="2"/>
      <x:c r="CH65" s="2"/>
      <x:c r="CI65" s="2"/>
      <x:c r="CJ65" s="2"/>
    </x:row>
    <x:row r="66" ht="28" customHeight="1">
      <x:c r="A66" s="2"/>
      <x:c r="B66" s="2"/>
      <x:c r="C66" s="54" t="str">
        <x:v>Outros investimentos</x:v>
      </x:c>
      <x:c r="D66" s="39" t="str">
        <x:v>Não</x:v>
      </x:c>
      <x:c r="E66" s="39" t="str">
        <x:v>Execução</x:v>
      </x:c>
      <x:c r="F66" s="39" t="str">
        <x:v>USD</x:v>
      </x:c>
      <x:c r="G66" s="82"/>
      <x:c r="H66" s="83"/>
      <x:c r="I66" s="39" t="str">
        <x:v>CAPEX</x:v>
      </x:c>
      <x:c r="J66" s="85"/>
      <x:c r="K66" s="85"/>
      <x:c r="L66" s="66" t="str">
        <x:f>IF(O66="Completo",(YEAR(K66)-YEAR(J66))*12+MONTH(K66)-MONTH(J66)+1,"")</x:f>
      </x:c>
      <x:c r="M66" s="86" t="str">
        <x:f>IF(D66="Não","",IF(O66&lt;&gt;"Completo","n.a.",G66*H66/L66))</x:f>
      </x:c>
      <x:c r="N66" s="86" t="str">
        <x:f>IF(D66="Não","",IF(O66&lt;&gt;"Completo","n.a.",G66*H66))</x:f>
      </x:c>
      <x:c r="O66" s="44" t="str">
        <x:f>IF(D66="Não","Não incluído",IF(D66&lt;&gt;"Sim","Pendente",IF(AND(C66&lt;&gt;"",OR(F66="USD",F66="BRL"),AND(COUNT(G66:H66)=2,COUNT(J66:K66)=2),G66&gt;=0,H66&gt;=0,OR(I66="CAPEX",I66="OPEX"),K66&gt;=J66,J66&gt;='Premissas'!$D$12,K66&lt;='Premissas'!$D$13),"Completo","Pendente")))</x:f>
        <x:v>Não incluído</x:v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  <x:c r="AN66" s="2"/>
      <x:c r="AO66" s="2"/>
      <x:c r="AP66" s="2"/>
      <x:c r="AQ66" s="2"/>
      <x:c r="AR66" s="2"/>
      <x:c r="AS66" s="2"/>
      <x:c r="AT66" s="2"/>
      <x:c r="AU66" s="2"/>
      <x:c r="AV66" s="2"/>
      <x:c r="AW66" s="2"/>
      <x:c r="AX66" s="2"/>
      <x:c r="AY66" s="2"/>
      <x:c r="AZ66" s="2"/>
      <x:c r="BA66" s="2"/>
      <x:c r="BB66" s="2"/>
      <x:c r="BC66" s="2"/>
      <x:c r="BD66" s="2"/>
      <x:c r="BE66" s="2"/>
      <x:c r="BF66" s="2"/>
      <x:c r="BG66" s="2"/>
      <x:c r="BH66" s="2"/>
      <x:c r="BI66" s="2"/>
      <x:c r="BJ66" s="2"/>
      <x:c r="BK66" s="2"/>
      <x:c r="BL66" s="2"/>
      <x:c r="BM66" s="2"/>
      <x:c r="BN66" s="2"/>
      <x:c r="BO66" s="2"/>
      <x:c r="BP66" s="2"/>
      <x:c r="BQ66" s="2"/>
      <x:c r="BR66" s="2"/>
      <x:c r="BS66" s="2"/>
      <x:c r="BT66" s="2"/>
      <x:c r="BU66" s="2"/>
      <x:c r="BV66" s="2"/>
      <x:c r="BW66" s="2"/>
      <x:c r="BX66" s="2"/>
      <x:c r="BY66" s="2"/>
      <x:c r="BZ66" s="2"/>
      <x:c r="CA66" s="2"/>
      <x:c r="CB66" s="2"/>
      <x:c r="CC66" s="2"/>
      <x:c r="CD66" s="2"/>
      <x:c r="CE66" s="2"/>
      <x:c r="CF66" s="2"/>
      <x:c r="CG66" s="2"/>
      <x:c r="CH66" s="2"/>
      <x:c r="CI66" s="2"/>
      <x:c r="CJ66" s="2"/>
    </x:row>
    <x:row r="67" ht="28" customHeight="1">
      <x:c r="A67" s="2"/>
      <x:c r="B67" s="2"/>
      <x:c r="C67" s="54" t="str">
        <x:v>Propaganda e publicidade</x:v>
      </x:c>
      <x:c r="D67" s="39" t="str">
        <x:v>Não</x:v>
      </x:c>
      <x:c r="E67" s="39" t="str">
        <x:v>Execução</x:v>
      </x:c>
      <x:c r="F67" s="39" t="str">
        <x:v>USD</x:v>
      </x:c>
      <x:c r="G67" s="82"/>
      <x:c r="H67" s="83"/>
      <x:c r="I67" s="39" t="str">
        <x:v>OPEX</x:v>
      </x:c>
      <x:c r="J67" s="85"/>
      <x:c r="K67" s="85"/>
      <x:c r="L67" s="66" t="str">
        <x:f>IF(O67="Completo",(YEAR(K67)-YEAR(J67))*12+MONTH(K67)-MONTH(J67)+1,"")</x:f>
      </x:c>
      <x:c r="M67" s="86" t="str">
        <x:f>IF(D67="Não","",IF(O67&lt;&gt;"Completo","n.a.",G67*H67/L67))</x:f>
      </x:c>
      <x:c r="N67" s="86" t="str">
        <x:f>IF(D67="Não","",IF(O67&lt;&gt;"Completo","n.a.",G67*H67))</x:f>
      </x:c>
      <x:c r="O67" s="44" t="str">
        <x:f>IF(D67="Não","Não incluído",IF(D67&lt;&gt;"Sim","Pendente",IF(AND(C67&lt;&gt;"",OR(F67="USD",F67="BRL"),AND(COUNT(G67:H67)=2,COUNT(J67:K67)=2),G67&gt;=0,H67&gt;=0,OR(I67="CAPEX",I67="OPEX"),K67&gt;=J67,J67&gt;='Premissas'!$D$12,K67&lt;='Premissas'!$D$13),"Completo","Pendente")))</x:f>
        <x:v>Não incluído</x:v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  <x:c r="AN67" s="2"/>
      <x:c r="AO67" s="2"/>
      <x:c r="AP67" s="2"/>
      <x:c r="AQ67" s="2"/>
      <x:c r="AR67" s="2"/>
      <x:c r="AS67" s="2"/>
      <x:c r="AT67" s="2"/>
      <x:c r="AU67" s="2"/>
      <x:c r="AV67" s="2"/>
      <x:c r="AW67" s="2"/>
      <x:c r="AX67" s="2"/>
      <x:c r="AY67" s="2"/>
      <x:c r="AZ67" s="2"/>
      <x:c r="BA67" s="2"/>
      <x:c r="BB67" s="2"/>
      <x:c r="BC67" s="2"/>
      <x:c r="BD67" s="2"/>
      <x:c r="BE67" s="2"/>
      <x:c r="BF67" s="2"/>
      <x:c r="BG67" s="2"/>
      <x:c r="BH67" s="2"/>
      <x:c r="BI67" s="2"/>
      <x:c r="BJ67" s="2"/>
      <x:c r="BK67" s="2"/>
      <x:c r="BL67" s="2"/>
      <x:c r="BM67" s="2"/>
      <x:c r="BN67" s="2"/>
      <x:c r="BO67" s="2"/>
      <x:c r="BP67" s="2"/>
      <x:c r="BQ67" s="2"/>
      <x:c r="BR67" s="2"/>
      <x:c r="BS67" s="2"/>
      <x:c r="BT67" s="2"/>
      <x:c r="BU67" s="2"/>
      <x:c r="BV67" s="2"/>
      <x:c r="BW67" s="2"/>
      <x:c r="BX67" s="2"/>
      <x:c r="BY67" s="2"/>
      <x:c r="BZ67" s="2"/>
      <x:c r="CA67" s="2"/>
      <x:c r="CB67" s="2"/>
      <x:c r="CC67" s="2"/>
      <x:c r="CD67" s="2"/>
      <x:c r="CE67" s="2"/>
      <x:c r="CF67" s="2"/>
      <x:c r="CG67" s="2"/>
      <x:c r="CH67" s="2"/>
      <x:c r="CI67" s="2"/>
      <x:c r="CJ67" s="2"/>
    </x:row>
    <x:row r="68" ht="28" customHeight="1">
      <x:c r="A68" s="2"/>
      <x:c r="B68" s="2"/>
      <x:c r="C68" s="54" t="str">
        <x:v>Aluguel, condomínio e IPTU</x:v>
      </x:c>
      <x:c r="D68" s="39" t="str">
        <x:v>Não</x:v>
      </x:c>
      <x:c r="E68" s="39" t="str">
        <x:v>Execução</x:v>
      </x:c>
      <x:c r="F68" s="39" t="str">
        <x:v>USD</x:v>
      </x:c>
      <x:c r="G68" s="82"/>
      <x:c r="H68" s="83"/>
      <x:c r="I68" s="39" t="str">
        <x:v>OPEX</x:v>
      </x:c>
      <x:c r="J68" s="85"/>
      <x:c r="K68" s="85"/>
      <x:c r="L68" s="66" t="str">
        <x:f>IF(O68="Completo",(YEAR(K68)-YEAR(J68))*12+MONTH(K68)-MONTH(J68)+1,"")</x:f>
      </x:c>
      <x:c r="M68" s="86" t="str">
        <x:f>IF(D68="Não","",IF(O68&lt;&gt;"Completo","n.a.",G68*H68/L68))</x:f>
      </x:c>
      <x:c r="N68" s="86" t="str">
        <x:f>IF(D68="Não","",IF(O68&lt;&gt;"Completo","n.a.",G68*H68))</x:f>
      </x:c>
      <x:c r="O68" s="44" t="str">
        <x:f>IF(D68="Não","Não incluído",IF(D68&lt;&gt;"Sim","Pendente",IF(AND(C68&lt;&gt;"",OR(F68="USD",F68="BRL"),AND(COUNT(G68:H68)=2,COUNT(J68:K68)=2),G68&gt;=0,H68&gt;=0,OR(I68="CAPEX",I68="OPEX"),K68&gt;=J68,J68&gt;='Premissas'!$D$12,K68&lt;='Premissas'!$D$13),"Completo","Pendente")))</x:f>
        <x:v>Não incluído</x:v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  <x:c r="AN68" s="2"/>
      <x:c r="AO68" s="2"/>
      <x:c r="AP68" s="2"/>
      <x:c r="AQ68" s="2"/>
      <x:c r="AR68" s="2"/>
      <x:c r="AS68" s="2"/>
      <x:c r="AT68" s="2"/>
      <x:c r="AU68" s="2"/>
      <x:c r="AV68" s="2"/>
      <x:c r="AW68" s="2"/>
      <x:c r="AX68" s="2"/>
      <x:c r="AY68" s="2"/>
      <x:c r="AZ68" s="2"/>
      <x:c r="BA68" s="2"/>
      <x:c r="BB68" s="2"/>
      <x:c r="BC68" s="2"/>
      <x:c r="BD68" s="2"/>
      <x:c r="BE68" s="2"/>
      <x:c r="BF68" s="2"/>
      <x:c r="BG68" s="2"/>
      <x:c r="BH68" s="2"/>
      <x:c r="BI68" s="2"/>
      <x:c r="BJ68" s="2"/>
      <x:c r="BK68" s="2"/>
      <x:c r="BL68" s="2"/>
      <x:c r="BM68" s="2"/>
      <x:c r="BN68" s="2"/>
      <x:c r="BO68" s="2"/>
      <x:c r="BP68" s="2"/>
      <x:c r="BQ68" s="2"/>
      <x:c r="BR68" s="2"/>
      <x:c r="BS68" s="2"/>
      <x:c r="BT68" s="2"/>
      <x:c r="BU68" s="2"/>
      <x:c r="BV68" s="2"/>
      <x:c r="BW68" s="2"/>
      <x:c r="BX68" s="2"/>
      <x:c r="BY68" s="2"/>
      <x:c r="BZ68" s="2"/>
      <x:c r="CA68" s="2"/>
      <x:c r="CB68" s="2"/>
      <x:c r="CC68" s="2"/>
      <x:c r="CD68" s="2"/>
      <x:c r="CE68" s="2"/>
      <x:c r="CF68" s="2"/>
      <x:c r="CG68" s="2"/>
      <x:c r="CH68" s="2"/>
      <x:c r="CI68" s="2"/>
      <x:c r="CJ68" s="2"/>
    </x:row>
    <x:row r="69" ht="28" customHeight="1">
      <x:c r="A69" s="2"/>
      <x:c r="B69" s="2"/>
      <x:c r="C69" s="54" t="str">
        <x:v>Energia, comunicação e serviços</x:v>
      </x:c>
      <x:c r="D69" s="39" t="str">
        <x:v>Não</x:v>
      </x:c>
      <x:c r="E69" s="39" t="str">
        <x:v>Execução</x:v>
      </x:c>
      <x:c r="F69" s="39" t="str">
        <x:v>USD</x:v>
      </x:c>
      <x:c r="G69" s="82"/>
      <x:c r="H69" s="83"/>
      <x:c r="I69" s="39" t="str">
        <x:v>OPEX</x:v>
      </x:c>
      <x:c r="J69" s="85"/>
      <x:c r="K69" s="85"/>
      <x:c r="L69" s="66" t="str">
        <x:f>IF(O69="Completo",(YEAR(K69)-YEAR(J69))*12+MONTH(K69)-MONTH(J69)+1,"")</x:f>
      </x:c>
      <x:c r="M69" s="86" t="str">
        <x:f>IF(D69="Não","",IF(O69&lt;&gt;"Completo","n.a.",G69*H69/L69))</x:f>
      </x:c>
      <x:c r="N69" s="86" t="str">
        <x:f>IF(D69="Não","",IF(O69&lt;&gt;"Completo","n.a.",G69*H69))</x:f>
      </x:c>
      <x:c r="O69" s="44" t="str">
        <x:f>IF(D69="Não","Não incluído",IF(D69&lt;&gt;"Sim","Pendente",IF(AND(C69&lt;&gt;"",OR(F69="USD",F69="BRL"),AND(COUNT(G69:H69)=2,COUNT(J69:K69)=2),G69&gt;=0,H69&gt;=0,OR(I69="CAPEX",I69="OPEX"),K69&gt;=J69,J69&gt;='Premissas'!$D$12,K69&lt;='Premissas'!$D$13),"Completo","Pendente")))</x:f>
        <x:v>Não incluído</x:v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  <x:c r="AN69" s="2"/>
      <x:c r="AO69" s="2"/>
      <x:c r="AP69" s="2"/>
      <x:c r="AQ69" s="2"/>
      <x:c r="AR69" s="2"/>
      <x:c r="AS69" s="2"/>
      <x:c r="AT69" s="2"/>
      <x:c r="AU69" s="2"/>
      <x:c r="AV69" s="2"/>
      <x:c r="AW69" s="2"/>
      <x:c r="AX69" s="2"/>
      <x:c r="AY69" s="2"/>
      <x:c r="AZ69" s="2"/>
      <x:c r="BA69" s="2"/>
      <x:c r="BB69" s="2"/>
      <x:c r="BC69" s="2"/>
      <x:c r="BD69" s="2"/>
      <x:c r="BE69" s="2"/>
      <x:c r="BF69" s="2"/>
      <x:c r="BG69" s="2"/>
      <x:c r="BH69" s="2"/>
      <x:c r="BI69" s="2"/>
      <x:c r="BJ69" s="2"/>
      <x:c r="BK69" s="2"/>
      <x:c r="BL69" s="2"/>
      <x:c r="BM69" s="2"/>
      <x:c r="BN69" s="2"/>
      <x:c r="BO69" s="2"/>
      <x:c r="BP69" s="2"/>
      <x:c r="BQ69" s="2"/>
      <x:c r="BR69" s="2"/>
      <x:c r="BS69" s="2"/>
      <x:c r="BT69" s="2"/>
      <x:c r="BU69" s="2"/>
      <x:c r="BV69" s="2"/>
      <x:c r="BW69" s="2"/>
      <x:c r="BX69" s="2"/>
      <x:c r="BY69" s="2"/>
      <x:c r="BZ69" s="2"/>
      <x:c r="CA69" s="2"/>
      <x:c r="CB69" s="2"/>
      <x:c r="CC69" s="2"/>
      <x:c r="CD69" s="2"/>
      <x:c r="CE69" s="2"/>
      <x:c r="CF69" s="2"/>
      <x:c r="CG69" s="2"/>
      <x:c r="CH69" s="2"/>
      <x:c r="CI69" s="2"/>
      <x:c r="CJ69" s="2"/>
    </x:row>
    <x:row r="70" ht="28" customHeight="1">
      <x:c r="A70" s="2"/>
      <x:c r="B70" s="2"/>
      <x:c r="C70" s="54" t="str">
        <x:v>Materiais e insumos</x:v>
      </x:c>
      <x:c r="D70" s="39" t="str">
        <x:v>Não</x:v>
      </x:c>
      <x:c r="E70" s="39" t="str">
        <x:v>Execução</x:v>
      </x:c>
      <x:c r="F70" s="39" t="str">
        <x:v>USD</x:v>
      </x:c>
      <x:c r="G70" s="82"/>
      <x:c r="H70" s="83"/>
      <x:c r="I70" s="39" t="str">
        <x:v>OPEX</x:v>
      </x:c>
      <x:c r="J70" s="85"/>
      <x:c r="K70" s="85"/>
      <x:c r="L70" s="66" t="str">
        <x:f>IF(O70="Completo",(YEAR(K70)-YEAR(J70))*12+MONTH(K70)-MONTH(J70)+1,"")</x:f>
      </x:c>
      <x:c r="M70" s="86" t="str">
        <x:f>IF(D70="Não","",IF(O70&lt;&gt;"Completo","n.a.",G70*H70/L70))</x:f>
      </x:c>
      <x:c r="N70" s="86" t="str">
        <x:f>IF(D70="Não","",IF(O70&lt;&gt;"Completo","n.a.",G70*H70))</x:f>
      </x:c>
      <x:c r="O70" s="44" t="str">
        <x:f>IF(D70="Não","Não incluído",IF(D70&lt;&gt;"Sim","Pendente",IF(AND(C70&lt;&gt;"",OR(F70="USD",F70="BRL"),AND(COUNT(G70:H70)=2,COUNT(J70:K70)=2),G70&gt;=0,H70&gt;=0,OR(I70="CAPEX",I70="OPEX"),K70&gt;=J70,J70&gt;='Premissas'!$D$12,K70&lt;='Premissas'!$D$13),"Completo","Pendente")))</x:f>
        <x:v>Não incluído</x:v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  <x:c r="AN70" s="2"/>
      <x:c r="AO70" s="2"/>
      <x:c r="AP70" s="2"/>
      <x:c r="AQ70" s="2"/>
      <x:c r="AR70" s="2"/>
      <x:c r="AS70" s="2"/>
      <x:c r="AT70" s="2"/>
      <x:c r="AU70" s="2"/>
      <x:c r="AV70" s="2"/>
      <x:c r="AW70" s="2"/>
      <x:c r="AX70" s="2"/>
      <x:c r="AY70" s="2"/>
      <x:c r="AZ70" s="2"/>
      <x:c r="BA70" s="2"/>
      <x:c r="BB70" s="2"/>
      <x:c r="BC70" s="2"/>
      <x:c r="BD70" s="2"/>
      <x:c r="BE70" s="2"/>
      <x:c r="BF70" s="2"/>
      <x:c r="BG70" s="2"/>
      <x:c r="BH70" s="2"/>
      <x:c r="BI70" s="2"/>
      <x:c r="BJ70" s="2"/>
      <x:c r="BK70" s="2"/>
      <x:c r="BL70" s="2"/>
      <x:c r="BM70" s="2"/>
      <x:c r="BN70" s="2"/>
      <x:c r="BO70" s="2"/>
      <x:c r="BP70" s="2"/>
      <x:c r="BQ70" s="2"/>
      <x:c r="BR70" s="2"/>
      <x:c r="BS70" s="2"/>
      <x:c r="BT70" s="2"/>
      <x:c r="BU70" s="2"/>
      <x:c r="BV70" s="2"/>
      <x:c r="BW70" s="2"/>
      <x:c r="BX70" s="2"/>
      <x:c r="BY70" s="2"/>
      <x:c r="BZ70" s="2"/>
      <x:c r="CA70" s="2"/>
      <x:c r="CB70" s="2"/>
      <x:c r="CC70" s="2"/>
      <x:c r="CD70" s="2"/>
      <x:c r="CE70" s="2"/>
      <x:c r="CF70" s="2"/>
      <x:c r="CG70" s="2"/>
      <x:c r="CH70" s="2"/>
      <x:c r="CI70" s="2"/>
      <x:c r="CJ70" s="2"/>
    </x:row>
    <x:row r="71" ht="28" customHeight="1">
      <x:c r="A71" s="2"/>
      <x:c r="B71" s="2"/>
      <x:c r="C71" s="54" t="str">
        <x:v>Impostos, taxas e contribuições</x:v>
      </x:c>
      <x:c r="D71" s="39" t="str">
        <x:v>Não</x:v>
      </x:c>
      <x:c r="E71" s="39" t="str">
        <x:v>Execução</x:v>
      </x:c>
      <x:c r="F71" s="39" t="str">
        <x:v>USD</x:v>
      </x:c>
      <x:c r="G71" s="82"/>
      <x:c r="H71" s="83"/>
      <x:c r="I71" s="39" t="str">
        <x:v>OPEX</x:v>
      </x:c>
      <x:c r="J71" s="85"/>
      <x:c r="K71" s="85"/>
      <x:c r="L71" s="66" t="str">
        <x:f>IF(O71="Completo",(YEAR(K71)-YEAR(J71))*12+MONTH(K71)-MONTH(J71)+1,"")</x:f>
      </x:c>
      <x:c r="M71" s="86" t="str">
        <x:f>IF(D71="Não","",IF(O71&lt;&gt;"Completo","n.a.",G71*H71/L71))</x:f>
      </x:c>
      <x:c r="N71" s="86" t="str">
        <x:f>IF(D71="Não","",IF(O71&lt;&gt;"Completo","n.a.",G71*H71))</x:f>
      </x:c>
      <x:c r="O71" s="44" t="str">
        <x:f>IF(D71="Não","Não incluído",IF(D71&lt;&gt;"Sim","Pendente",IF(AND(C71&lt;&gt;"",OR(F71="USD",F71="BRL"),AND(COUNT(G71:H71)=2,COUNT(J71:K71)=2),G71&gt;=0,H71&gt;=0,OR(I71="CAPEX",I71="OPEX"),K71&gt;=J71,J71&gt;='Premissas'!$D$12,K71&lt;='Premissas'!$D$13),"Completo","Pendente")))</x:f>
        <x:v>Não incluído</x:v>
      </x:c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  <x:c r="AN71" s="2"/>
      <x:c r="AO71" s="2"/>
      <x:c r="AP71" s="2"/>
      <x:c r="AQ71" s="2"/>
      <x:c r="AR71" s="2"/>
      <x:c r="AS71" s="2"/>
      <x:c r="AT71" s="2"/>
      <x:c r="AU71" s="2"/>
      <x:c r="AV71" s="2"/>
      <x:c r="AW71" s="2"/>
      <x:c r="AX71" s="2"/>
      <x:c r="AY71" s="2"/>
      <x:c r="AZ71" s="2"/>
      <x:c r="BA71" s="2"/>
      <x:c r="BB71" s="2"/>
      <x:c r="BC71" s="2"/>
      <x:c r="BD71" s="2"/>
      <x:c r="BE71" s="2"/>
      <x:c r="BF71" s="2"/>
      <x:c r="BG71" s="2"/>
      <x:c r="BH71" s="2"/>
      <x:c r="BI71" s="2"/>
      <x:c r="BJ71" s="2"/>
      <x:c r="BK71" s="2"/>
      <x:c r="BL71" s="2"/>
      <x:c r="BM71" s="2"/>
      <x:c r="BN71" s="2"/>
      <x:c r="BO71" s="2"/>
      <x:c r="BP71" s="2"/>
      <x:c r="BQ71" s="2"/>
      <x:c r="BR71" s="2"/>
      <x:c r="BS71" s="2"/>
      <x:c r="BT71" s="2"/>
      <x:c r="BU71" s="2"/>
      <x:c r="BV71" s="2"/>
      <x:c r="BW71" s="2"/>
      <x:c r="BX71" s="2"/>
      <x:c r="BY71" s="2"/>
      <x:c r="BZ71" s="2"/>
      <x:c r="CA71" s="2"/>
      <x:c r="CB71" s="2"/>
      <x:c r="CC71" s="2"/>
      <x:c r="CD71" s="2"/>
      <x:c r="CE71" s="2"/>
      <x:c r="CF71" s="2"/>
      <x:c r="CG71" s="2"/>
      <x:c r="CH71" s="2"/>
      <x:c r="CI71" s="2"/>
      <x:c r="CJ71" s="2"/>
    </x:row>
    <x:row r="72" ht="28" customHeight="1">
      <x:c r="A72" s="2"/>
      <x:c r="B72" s="2"/>
      <x:c r="C72" s="54" t="str">
        <x:v>Adaptações e manutenção</x:v>
      </x:c>
      <x:c r="D72" s="39" t="str">
        <x:v>Não</x:v>
      </x:c>
      <x:c r="E72" s="39" t="str">
        <x:v>Execução</x:v>
      </x:c>
      <x:c r="F72" s="39" t="str">
        <x:v>USD</x:v>
      </x:c>
      <x:c r="G72" s="82"/>
      <x:c r="H72" s="83"/>
      <x:c r="I72" s="39" t="str">
        <x:v>OPEX</x:v>
      </x:c>
      <x:c r="J72" s="85"/>
      <x:c r="K72" s="85"/>
      <x:c r="L72" s="66" t="str">
        <x:f>IF(O72="Completo",(YEAR(K72)-YEAR(J72))*12+MONTH(K72)-MONTH(J72)+1,"")</x:f>
      </x:c>
      <x:c r="M72" s="86" t="str">
        <x:f>IF(D72="Não","",IF(O72&lt;&gt;"Completo","n.a.",G72*H72/L72))</x:f>
      </x:c>
      <x:c r="N72" s="86" t="str">
        <x:f>IF(D72="Não","",IF(O72&lt;&gt;"Completo","n.a.",G72*H72))</x:f>
      </x:c>
      <x:c r="O72" s="44" t="str">
        <x:f>IF(D72="Não","Não incluído",IF(D72&lt;&gt;"Sim","Pendente",IF(AND(C72&lt;&gt;"",OR(F72="USD",F72="BRL"),AND(COUNT(G72:H72)=2,COUNT(J72:K72)=2),G72&gt;=0,H72&gt;=0,OR(I72="CAPEX",I72="OPEX"),K72&gt;=J72,J72&gt;='Premissas'!$D$12,K72&lt;='Premissas'!$D$13),"Completo","Pendente")))</x:f>
        <x:v>Não incluído</x:v>
      </x:c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  <x:c r="AN72" s="2"/>
      <x:c r="AO72" s="2"/>
      <x:c r="AP72" s="2"/>
      <x:c r="AQ72" s="2"/>
      <x:c r="AR72" s="2"/>
      <x:c r="AS72" s="2"/>
      <x:c r="AT72" s="2"/>
      <x:c r="AU72" s="2"/>
      <x:c r="AV72" s="2"/>
      <x:c r="AW72" s="2"/>
      <x:c r="AX72" s="2"/>
      <x:c r="AY72" s="2"/>
      <x:c r="AZ72" s="2"/>
      <x:c r="BA72" s="2"/>
      <x:c r="BB72" s="2"/>
      <x:c r="BC72" s="2"/>
      <x:c r="BD72" s="2"/>
      <x:c r="BE72" s="2"/>
      <x:c r="BF72" s="2"/>
      <x:c r="BG72" s="2"/>
      <x:c r="BH72" s="2"/>
      <x:c r="BI72" s="2"/>
      <x:c r="BJ72" s="2"/>
      <x:c r="BK72" s="2"/>
      <x:c r="BL72" s="2"/>
      <x:c r="BM72" s="2"/>
      <x:c r="BN72" s="2"/>
      <x:c r="BO72" s="2"/>
      <x:c r="BP72" s="2"/>
      <x:c r="BQ72" s="2"/>
      <x:c r="BR72" s="2"/>
      <x:c r="BS72" s="2"/>
      <x:c r="BT72" s="2"/>
      <x:c r="BU72" s="2"/>
      <x:c r="BV72" s="2"/>
      <x:c r="BW72" s="2"/>
      <x:c r="BX72" s="2"/>
      <x:c r="BY72" s="2"/>
      <x:c r="BZ72" s="2"/>
      <x:c r="CA72" s="2"/>
      <x:c r="CB72" s="2"/>
      <x:c r="CC72" s="2"/>
      <x:c r="CD72" s="2"/>
      <x:c r="CE72" s="2"/>
      <x:c r="CF72" s="2"/>
      <x:c r="CG72" s="2"/>
      <x:c r="CH72" s="2"/>
      <x:c r="CI72" s="2"/>
      <x:c r="CJ72" s="2"/>
    </x:row>
    <x:row r="73" ht="28" customHeight="1">
      <x:c r="A73" s="2"/>
      <x:c r="B73" s="2"/>
      <x:c r="C73" s="54" t="str">
        <x:v>Seguros</x:v>
      </x:c>
      <x:c r="D73" s="39" t="str">
        <x:v>Não</x:v>
      </x:c>
      <x:c r="E73" s="39" t="str">
        <x:v>Execução</x:v>
      </x:c>
      <x:c r="F73" s="39" t="str">
        <x:v>USD</x:v>
      </x:c>
      <x:c r="G73" s="82"/>
      <x:c r="H73" s="83"/>
      <x:c r="I73" s="39" t="str">
        <x:v>OPEX</x:v>
      </x:c>
      <x:c r="J73" s="85"/>
      <x:c r="K73" s="85"/>
      <x:c r="L73" s="66" t="str">
        <x:f>IF(O73="Completo",(YEAR(K73)-YEAR(J73))*12+MONTH(K73)-MONTH(J73)+1,"")</x:f>
      </x:c>
      <x:c r="M73" s="86" t="str">
        <x:f>IF(D73="Não","",IF(O73&lt;&gt;"Completo","n.a.",G73*H73/L73))</x:f>
      </x:c>
      <x:c r="N73" s="86" t="str">
        <x:f>IF(D73="Não","",IF(O73&lt;&gt;"Completo","n.a.",G73*H73))</x:f>
      </x:c>
      <x:c r="O73" s="44" t="str">
        <x:f>IF(D73="Não","Não incluído",IF(D73&lt;&gt;"Sim","Pendente",IF(AND(C73&lt;&gt;"",OR(F73="USD",F73="BRL"),AND(COUNT(G73:H73)=2,COUNT(J73:K73)=2),G73&gt;=0,H73&gt;=0,OR(I73="CAPEX",I73="OPEX"),K73&gt;=J73,J73&gt;='Premissas'!$D$12,K73&lt;='Premissas'!$D$13),"Completo","Pendente")))</x:f>
        <x:v>Não incluído</x:v>
      </x:c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  <x:c r="AN73" s="2"/>
      <x:c r="AO73" s="2"/>
      <x:c r="AP73" s="2"/>
      <x:c r="AQ73" s="2"/>
      <x:c r="AR73" s="2"/>
      <x:c r="AS73" s="2"/>
      <x:c r="AT73" s="2"/>
      <x:c r="AU73" s="2"/>
      <x:c r="AV73" s="2"/>
      <x:c r="AW73" s="2"/>
      <x:c r="AX73" s="2"/>
      <x:c r="AY73" s="2"/>
      <x:c r="AZ73" s="2"/>
      <x:c r="BA73" s="2"/>
      <x:c r="BB73" s="2"/>
      <x:c r="BC73" s="2"/>
      <x:c r="BD73" s="2"/>
      <x:c r="BE73" s="2"/>
      <x:c r="BF73" s="2"/>
      <x:c r="BG73" s="2"/>
      <x:c r="BH73" s="2"/>
      <x:c r="BI73" s="2"/>
      <x:c r="BJ73" s="2"/>
      <x:c r="BK73" s="2"/>
      <x:c r="BL73" s="2"/>
      <x:c r="BM73" s="2"/>
      <x:c r="BN73" s="2"/>
      <x:c r="BO73" s="2"/>
      <x:c r="BP73" s="2"/>
      <x:c r="BQ73" s="2"/>
      <x:c r="BR73" s="2"/>
      <x:c r="BS73" s="2"/>
      <x:c r="BT73" s="2"/>
      <x:c r="BU73" s="2"/>
      <x:c r="BV73" s="2"/>
      <x:c r="BW73" s="2"/>
      <x:c r="BX73" s="2"/>
      <x:c r="BY73" s="2"/>
      <x:c r="BZ73" s="2"/>
      <x:c r="CA73" s="2"/>
      <x:c r="CB73" s="2"/>
      <x:c r="CC73" s="2"/>
      <x:c r="CD73" s="2"/>
      <x:c r="CE73" s="2"/>
      <x:c r="CF73" s="2"/>
      <x:c r="CG73" s="2"/>
      <x:c r="CH73" s="2"/>
      <x:c r="CI73" s="2"/>
      <x:c r="CJ73" s="2"/>
    </x:row>
    <x:row r="74" ht="28" customHeight="1">
      <x:c r="A74" s="2"/>
      <x:c r="B74" s="2"/>
      <x:c r="C74" s="54" t="str">
        <x:v>Treinamento e capacitação</x:v>
      </x:c>
      <x:c r="D74" s="39" t="str">
        <x:v>Não</x:v>
      </x:c>
      <x:c r="E74" s="39" t="str">
        <x:v>Execução</x:v>
      </x:c>
      <x:c r="F74" s="39" t="str">
        <x:v>USD</x:v>
      </x:c>
      <x:c r="G74" s="82"/>
      <x:c r="H74" s="83"/>
      <x:c r="I74" s="39" t="str">
        <x:v>OPEX</x:v>
      </x:c>
      <x:c r="J74" s="85"/>
      <x:c r="K74" s="85"/>
      <x:c r="L74" s="66" t="str">
        <x:f>IF(O74="Completo",(YEAR(K74)-YEAR(J74))*12+MONTH(K74)-MONTH(J74)+1,"")</x:f>
      </x:c>
      <x:c r="M74" s="86" t="str">
        <x:f>IF(D74="Não","",IF(O74&lt;&gt;"Completo","n.a.",G74*H74/L74))</x:f>
      </x:c>
      <x:c r="N74" s="86" t="str">
        <x:f>IF(D74="Não","",IF(O74&lt;&gt;"Completo","n.a.",G74*H74))</x:f>
      </x:c>
      <x:c r="O74" s="44" t="str">
        <x:f>IF(D74="Não","Não incluído",IF(D74&lt;&gt;"Sim","Pendente",IF(AND(C74&lt;&gt;"",OR(F74="USD",F74="BRL"),AND(COUNT(G74:H74)=2,COUNT(J74:K74)=2),G74&gt;=0,H74&gt;=0,OR(I74="CAPEX",I74="OPEX"),K74&gt;=J74,J74&gt;='Premissas'!$D$12,K74&lt;='Premissas'!$D$13),"Completo","Pendente")))</x:f>
        <x:v>Não incluído</x:v>
      </x:c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  <x:c r="AN74" s="2"/>
      <x:c r="AO74" s="2"/>
      <x:c r="AP74" s="2"/>
      <x:c r="AQ74" s="2"/>
      <x:c r="AR74" s="2"/>
      <x:c r="AS74" s="2"/>
      <x:c r="AT74" s="2"/>
      <x:c r="AU74" s="2"/>
      <x:c r="AV74" s="2"/>
      <x:c r="AW74" s="2"/>
      <x:c r="AX74" s="2"/>
      <x:c r="AY74" s="2"/>
      <x:c r="AZ74" s="2"/>
      <x:c r="BA74" s="2"/>
      <x:c r="BB74" s="2"/>
      <x:c r="BC74" s="2"/>
      <x:c r="BD74" s="2"/>
      <x:c r="BE74" s="2"/>
      <x:c r="BF74" s="2"/>
      <x:c r="BG74" s="2"/>
      <x:c r="BH74" s="2"/>
      <x:c r="BI74" s="2"/>
      <x:c r="BJ74" s="2"/>
      <x:c r="BK74" s="2"/>
      <x:c r="BL74" s="2"/>
      <x:c r="BM74" s="2"/>
      <x:c r="BN74" s="2"/>
      <x:c r="BO74" s="2"/>
      <x:c r="BP74" s="2"/>
      <x:c r="BQ74" s="2"/>
      <x:c r="BR74" s="2"/>
      <x:c r="BS74" s="2"/>
      <x:c r="BT74" s="2"/>
      <x:c r="BU74" s="2"/>
      <x:c r="BV74" s="2"/>
      <x:c r="BW74" s="2"/>
      <x:c r="BX74" s="2"/>
      <x:c r="BY74" s="2"/>
      <x:c r="BZ74" s="2"/>
      <x:c r="CA74" s="2"/>
      <x:c r="CB74" s="2"/>
      <x:c r="CC74" s="2"/>
      <x:c r="CD74" s="2"/>
      <x:c r="CE74" s="2"/>
      <x:c r="CF74" s="2"/>
      <x:c r="CG74" s="2"/>
      <x:c r="CH74" s="2"/>
      <x:c r="CI74" s="2"/>
      <x:c r="CJ74" s="2"/>
    </x:row>
    <x:row r="75" ht="28" customHeight="1">
      <x:c r="A75" s="2"/>
      <x:c r="B75" s="2"/>
      <x:c r="C75" s="54" t="str">
        <x:v>P&amp;D de pesquisa</x:v>
      </x:c>
      <x:c r="D75" s="39" t="str">
        <x:v>Não</x:v>
      </x:c>
      <x:c r="E75" s="39" t="str">
        <x:v>Execução</x:v>
      </x:c>
      <x:c r="F75" s="39" t="str">
        <x:v>USD</x:v>
      </x:c>
      <x:c r="G75" s="82"/>
      <x:c r="H75" s="83"/>
      <x:c r="I75" s="39" t="str">
        <x:v>OPEX</x:v>
      </x:c>
      <x:c r="J75" s="85"/>
      <x:c r="K75" s="85"/>
      <x:c r="L75" s="66" t="str">
        <x:f>IF(O75="Completo",(YEAR(K75)-YEAR(J75))*12+MONTH(K75)-MONTH(J75)+1,"")</x:f>
      </x:c>
      <x:c r="M75" s="86" t="str">
        <x:f>IF(D75="Não","",IF(O75&lt;&gt;"Completo","n.a.",G75*H75/L75))</x:f>
      </x:c>
      <x:c r="N75" s="86" t="str">
        <x:f>IF(D75="Não","",IF(O75&lt;&gt;"Completo","n.a.",G75*H75))</x:f>
      </x:c>
      <x:c r="O75" s="44" t="str">
        <x:f>IF(D75="Não","Não incluído",IF(D75&lt;&gt;"Sim","Pendente",IF(AND(C75&lt;&gt;"",OR(F75="USD",F75="BRL"),AND(COUNT(G75:H75)=2,COUNT(J75:K75)=2),G75&gt;=0,H75&gt;=0,OR(I75="CAPEX",I75="OPEX"),K75&gt;=J75,J75&gt;='Premissas'!$D$12,K75&lt;='Premissas'!$D$13),"Completo","Pendente")))</x:f>
        <x:v>Não incluído</x:v>
      </x:c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  <x:c r="AN75" s="2"/>
      <x:c r="AO75" s="2"/>
      <x:c r="AP75" s="2"/>
      <x:c r="AQ75" s="2"/>
      <x:c r="AR75" s="2"/>
      <x:c r="AS75" s="2"/>
      <x:c r="AT75" s="2"/>
      <x:c r="AU75" s="2"/>
      <x:c r="AV75" s="2"/>
      <x:c r="AW75" s="2"/>
      <x:c r="AX75" s="2"/>
      <x:c r="AY75" s="2"/>
      <x:c r="AZ75" s="2"/>
      <x:c r="BA75" s="2"/>
      <x:c r="BB75" s="2"/>
      <x:c r="BC75" s="2"/>
      <x:c r="BD75" s="2"/>
      <x:c r="BE75" s="2"/>
      <x:c r="BF75" s="2"/>
      <x:c r="BG75" s="2"/>
      <x:c r="BH75" s="2"/>
      <x:c r="BI75" s="2"/>
      <x:c r="BJ75" s="2"/>
      <x:c r="BK75" s="2"/>
      <x:c r="BL75" s="2"/>
      <x:c r="BM75" s="2"/>
      <x:c r="BN75" s="2"/>
      <x:c r="BO75" s="2"/>
      <x:c r="BP75" s="2"/>
      <x:c r="BQ75" s="2"/>
      <x:c r="BR75" s="2"/>
      <x:c r="BS75" s="2"/>
      <x:c r="BT75" s="2"/>
      <x:c r="BU75" s="2"/>
      <x:c r="BV75" s="2"/>
      <x:c r="BW75" s="2"/>
      <x:c r="BX75" s="2"/>
      <x:c r="BY75" s="2"/>
      <x:c r="BZ75" s="2"/>
      <x:c r="CA75" s="2"/>
      <x:c r="CB75" s="2"/>
      <x:c r="CC75" s="2"/>
      <x:c r="CD75" s="2"/>
      <x:c r="CE75" s="2"/>
      <x:c r="CF75" s="2"/>
      <x:c r="CG75" s="2"/>
      <x:c r="CH75" s="2"/>
      <x:c r="CI75" s="2"/>
      <x:c r="CJ75" s="2"/>
    </x:row>
    <x:row r="76" ht="28" customHeight="1">
      <x:c r="A76" s="2"/>
      <x:c r="B76" s="2"/>
      <x:c r="C76" s="54" t="str">
        <x:v>Auditoria, consultoria e jurídico</x:v>
      </x:c>
      <x:c r="D76" s="39" t="str">
        <x:v>Não</x:v>
      </x:c>
      <x:c r="E76" s="39" t="str">
        <x:v>Execução</x:v>
      </x:c>
      <x:c r="F76" s="39" t="str">
        <x:v>USD</x:v>
      </x:c>
      <x:c r="G76" s="82"/>
      <x:c r="H76" s="83"/>
      <x:c r="I76" s="39" t="str">
        <x:v>OPEX</x:v>
      </x:c>
      <x:c r="J76" s="85"/>
      <x:c r="K76" s="85"/>
      <x:c r="L76" s="66" t="str">
        <x:f>IF(O76="Completo",(YEAR(K76)-YEAR(J76))*12+MONTH(K76)-MONTH(J76)+1,"")</x:f>
      </x:c>
      <x:c r="M76" s="86" t="str">
        <x:f>IF(D76="Não","",IF(O76&lt;&gt;"Completo","n.a.",G76*H76/L76))</x:f>
      </x:c>
      <x:c r="N76" s="86" t="str">
        <x:f>IF(D76="Não","",IF(O76&lt;&gt;"Completo","n.a.",G76*H76))</x:f>
      </x:c>
      <x:c r="O76" s="44" t="str">
        <x:f>IF(D76="Não","Não incluído",IF(D76&lt;&gt;"Sim","Pendente",IF(AND(C76&lt;&gt;"",OR(F76="USD",F76="BRL"),AND(COUNT(G76:H76)=2,COUNT(J76:K76)=2),G76&gt;=0,H76&gt;=0,OR(I76="CAPEX",I76="OPEX"),K76&gt;=J76,J76&gt;='Premissas'!$D$12,K76&lt;='Premissas'!$D$13),"Completo","Pendente")))</x:f>
        <x:v>Não incluído</x:v>
      </x:c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  <x:c r="AN76" s="2"/>
      <x:c r="AO76" s="2"/>
      <x:c r="AP76" s="2"/>
      <x:c r="AQ76" s="2"/>
      <x:c r="AR76" s="2"/>
      <x:c r="AS76" s="2"/>
      <x:c r="AT76" s="2"/>
      <x:c r="AU76" s="2"/>
      <x:c r="AV76" s="2"/>
      <x:c r="AW76" s="2"/>
      <x:c r="AX76" s="2"/>
      <x:c r="AY76" s="2"/>
      <x:c r="AZ76" s="2"/>
      <x:c r="BA76" s="2"/>
      <x:c r="BB76" s="2"/>
      <x:c r="BC76" s="2"/>
      <x:c r="BD76" s="2"/>
      <x:c r="BE76" s="2"/>
      <x:c r="BF76" s="2"/>
      <x:c r="BG76" s="2"/>
      <x:c r="BH76" s="2"/>
      <x:c r="BI76" s="2"/>
      <x:c r="BJ76" s="2"/>
      <x:c r="BK76" s="2"/>
      <x:c r="BL76" s="2"/>
      <x:c r="BM76" s="2"/>
      <x:c r="BN76" s="2"/>
      <x:c r="BO76" s="2"/>
      <x:c r="BP76" s="2"/>
      <x:c r="BQ76" s="2"/>
      <x:c r="BR76" s="2"/>
      <x:c r="BS76" s="2"/>
      <x:c r="BT76" s="2"/>
      <x:c r="BU76" s="2"/>
      <x:c r="BV76" s="2"/>
      <x:c r="BW76" s="2"/>
      <x:c r="BX76" s="2"/>
      <x:c r="BY76" s="2"/>
      <x:c r="BZ76" s="2"/>
      <x:c r="CA76" s="2"/>
      <x:c r="CB76" s="2"/>
      <x:c r="CC76" s="2"/>
      <x:c r="CD76" s="2"/>
      <x:c r="CE76" s="2"/>
      <x:c r="CF76" s="2"/>
      <x:c r="CG76" s="2"/>
      <x:c r="CH76" s="2"/>
      <x:c r="CI76" s="2"/>
      <x:c r="CJ76" s="2"/>
    </x:row>
    <x:row r="77" ht="28" customHeight="1">
      <x:c r="A77" s="2"/>
      <x:c r="B77" s="2"/>
      <x:c r="C77" s="54" t="str">
        <x:v>Estrutura e fuselagem</x:v>
      </x:c>
      <x:c r="D77" s="39" t="str">
        <x:v>Não</x:v>
      </x:c>
      <x:c r="E77" s="39" t="str">
        <x:v>Execução</x:v>
      </x:c>
      <x:c r="F77" s="39" t="str">
        <x:v>USD</x:v>
      </x:c>
      <x:c r="G77" s="82"/>
      <x:c r="H77" s="83"/>
      <x:c r="I77" s="39" t="str">
        <x:v>CAPEX</x:v>
      </x:c>
      <x:c r="J77" s="85"/>
      <x:c r="K77" s="85"/>
      <x:c r="L77" s="66" t="str">
        <x:f>IF(O77="Completo",(YEAR(K77)-YEAR(J77))*12+MONTH(K77)-MONTH(J77)+1,"")</x:f>
      </x:c>
      <x:c r="M77" s="86" t="str">
        <x:f>IF(D77="Não","",IF(O77&lt;&gt;"Completo","n.a.",G77*H77/L77))</x:f>
      </x:c>
      <x:c r="N77" s="86" t="str">
        <x:f>IF(D77="Não","",IF(O77&lt;&gt;"Completo","n.a.",G77*H77))</x:f>
      </x:c>
      <x:c r="O77" s="44" t="str">
        <x:f>IF(D77="Não","Não incluído",IF(D77&lt;&gt;"Sim","Pendente",IF(AND(C77&lt;&gt;"",OR(F77="USD",F77="BRL"),AND(COUNT(G77:H77)=2,COUNT(J77:K77)=2),G77&gt;=0,H77&gt;=0,OR(I77="CAPEX",I77="OPEX"),K77&gt;=J77,J77&gt;='Premissas'!$D$12,K77&lt;='Premissas'!$D$13),"Completo","Pendente")))</x:f>
        <x:v>Não incluído</x:v>
      </x:c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  <x:c r="AN77" s="2"/>
      <x:c r="AO77" s="2"/>
      <x:c r="AP77" s="2"/>
      <x:c r="AQ77" s="2"/>
      <x:c r="AR77" s="2"/>
      <x:c r="AS77" s="2"/>
      <x:c r="AT77" s="2"/>
      <x:c r="AU77" s="2"/>
      <x:c r="AV77" s="2"/>
      <x:c r="AW77" s="2"/>
      <x:c r="AX77" s="2"/>
      <x:c r="AY77" s="2"/>
      <x:c r="AZ77" s="2"/>
      <x:c r="BA77" s="2"/>
      <x:c r="BB77" s="2"/>
      <x:c r="BC77" s="2"/>
      <x:c r="BD77" s="2"/>
      <x:c r="BE77" s="2"/>
      <x:c r="BF77" s="2"/>
      <x:c r="BG77" s="2"/>
      <x:c r="BH77" s="2"/>
      <x:c r="BI77" s="2"/>
      <x:c r="BJ77" s="2"/>
      <x:c r="BK77" s="2"/>
      <x:c r="BL77" s="2"/>
      <x:c r="BM77" s="2"/>
      <x:c r="BN77" s="2"/>
      <x:c r="BO77" s="2"/>
      <x:c r="BP77" s="2"/>
      <x:c r="BQ77" s="2"/>
      <x:c r="BR77" s="2"/>
      <x:c r="BS77" s="2"/>
      <x:c r="BT77" s="2"/>
      <x:c r="BU77" s="2"/>
      <x:c r="BV77" s="2"/>
      <x:c r="BW77" s="2"/>
      <x:c r="BX77" s="2"/>
      <x:c r="BY77" s="2"/>
      <x:c r="BZ77" s="2"/>
      <x:c r="CA77" s="2"/>
      <x:c r="CB77" s="2"/>
      <x:c r="CC77" s="2"/>
      <x:c r="CD77" s="2"/>
      <x:c r="CE77" s="2"/>
      <x:c r="CF77" s="2"/>
      <x:c r="CG77" s="2"/>
      <x:c r="CH77" s="2"/>
      <x:c r="CI77" s="2"/>
      <x:c r="CJ77" s="2"/>
    </x:row>
    <x:row r="78" ht="28" customHeight="1">
      <x:c r="A78" s="2"/>
      <x:c r="B78" s="2"/>
      <x:c r="C78" s="54" t="str">
        <x:v>Blindagem e infraestrutura magnética</x:v>
      </x:c>
      <x:c r="D78" s="39" t="str">
        <x:v>Não</x:v>
      </x:c>
      <x:c r="E78" s="39" t="str">
        <x:v>Execução</x:v>
      </x:c>
      <x:c r="F78" s="39" t="str">
        <x:v>USD</x:v>
      </x:c>
      <x:c r="G78" s="82"/>
      <x:c r="H78" s="83"/>
      <x:c r="I78" s="39" t="str">
        <x:v>CAPEX</x:v>
      </x:c>
      <x:c r="J78" s="85"/>
      <x:c r="K78" s="85"/>
      <x:c r="L78" s="66" t="str">
        <x:f>IF(O78="Completo",(YEAR(K78)-YEAR(J78))*12+MONTH(K78)-MONTH(J78)+1,"")</x:f>
      </x:c>
      <x:c r="M78" s="86" t="str">
        <x:f>IF(D78="Não","",IF(O78&lt;&gt;"Completo","n.a.",G78*H78/L78))</x:f>
      </x:c>
      <x:c r="N78" s="86" t="str">
        <x:f>IF(D78="Não","",IF(O78&lt;&gt;"Completo","n.a.",G78*H78))</x:f>
      </x:c>
      <x:c r="O78" s="44" t="str">
        <x:f>IF(D78="Não","Não incluído",IF(D78&lt;&gt;"Sim","Pendente",IF(AND(C78&lt;&gt;"",OR(F78="USD",F78="BRL"),AND(COUNT(G78:H78)=2,COUNT(J78:K78)=2),G78&gt;=0,H78&gt;=0,OR(I78="CAPEX",I78="OPEX"),K78&gt;=J78,J78&gt;='Premissas'!$D$12,K78&lt;='Premissas'!$D$13),"Completo","Pendente")))</x:f>
        <x:v>Não incluído</x:v>
      </x:c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  <x:c r="AN78" s="2"/>
      <x:c r="AO78" s="2"/>
      <x:c r="AP78" s="2"/>
      <x:c r="AQ78" s="2"/>
      <x:c r="AR78" s="2"/>
      <x:c r="AS78" s="2"/>
      <x:c r="AT78" s="2"/>
      <x:c r="AU78" s="2"/>
      <x:c r="AV78" s="2"/>
      <x:c r="AW78" s="2"/>
      <x:c r="AX78" s="2"/>
      <x:c r="AY78" s="2"/>
      <x:c r="AZ78" s="2"/>
      <x:c r="BA78" s="2"/>
      <x:c r="BB78" s="2"/>
      <x:c r="BC78" s="2"/>
      <x:c r="BD78" s="2"/>
      <x:c r="BE78" s="2"/>
      <x:c r="BF78" s="2"/>
      <x:c r="BG78" s="2"/>
      <x:c r="BH78" s="2"/>
      <x:c r="BI78" s="2"/>
      <x:c r="BJ78" s="2"/>
      <x:c r="BK78" s="2"/>
      <x:c r="BL78" s="2"/>
      <x:c r="BM78" s="2"/>
      <x:c r="BN78" s="2"/>
      <x:c r="BO78" s="2"/>
      <x:c r="BP78" s="2"/>
      <x:c r="BQ78" s="2"/>
      <x:c r="BR78" s="2"/>
      <x:c r="BS78" s="2"/>
      <x:c r="BT78" s="2"/>
      <x:c r="BU78" s="2"/>
      <x:c r="BV78" s="2"/>
      <x:c r="BW78" s="2"/>
      <x:c r="BX78" s="2"/>
      <x:c r="BY78" s="2"/>
      <x:c r="BZ78" s="2"/>
      <x:c r="CA78" s="2"/>
      <x:c r="CB78" s="2"/>
      <x:c r="CC78" s="2"/>
      <x:c r="CD78" s="2"/>
      <x:c r="CE78" s="2"/>
      <x:c r="CF78" s="2"/>
      <x:c r="CG78" s="2"/>
      <x:c r="CH78" s="2"/>
      <x:c r="CI78" s="2"/>
      <x:c r="CJ78" s="2"/>
    </x:row>
    <x:row r="79" ht="28" customHeight="1">
      <x:c r="A79" s="2"/>
      <x:c r="B79" s="2"/>
      <x:c r="C79" s="54" t="str">
        <x:v>Propulsão e energia</x:v>
      </x:c>
      <x:c r="D79" s="39" t="str">
        <x:v>Não</x:v>
      </x:c>
      <x:c r="E79" s="39" t="str">
        <x:v>Execução</x:v>
      </x:c>
      <x:c r="F79" s="39" t="str">
        <x:v>USD</x:v>
      </x:c>
      <x:c r="G79" s="82"/>
      <x:c r="H79" s="83"/>
      <x:c r="I79" s="39" t="str">
        <x:v>CAPEX</x:v>
      </x:c>
      <x:c r="J79" s="85"/>
      <x:c r="K79" s="85"/>
      <x:c r="L79" s="66" t="str">
        <x:f>IF(O79="Completo",(YEAR(K79)-YEAR(J79))*12+MONTH(K79)-MONTH(J79)+1,"")</x:f>
      </x:c>
      <x:c r="M79" s="86" t="str">
        <x:f>IF(D79="Não","",IF(O79&lt;&gt;"Completo","n.a.",G79*H79/L79))</x:f>
      </x:c>
      <x:c r="N79" s="86" t="str">
        <x:f>IF(D79="Não","",IF(O79&lt;&gt;"Completo","n.a.",G79*H79))</x:f>
      </x:c>
      <x:c r="O79" s="44" t="str">
        <x:f>IF(D79="Não","Não incluído",IF(D79&lt;&gt;"Sim","Pendente",IF(AND(C79&lt;&gt;"",OR(F79="USD",F79="BRL"),AND(COUNT(G79:H79)=2,COUNT(J79:K79)=2),G79&gt;=0,H79&gt;=0,OR(I79="CAPEX",I79="OPEX"),K79&gt;=J79,J79&gt;='Premissas'!$D$12,K79&lt;='Premissas'!$D$13),"Completo","Pendente")))</x:f>
        <x:v>Não incluído</x:v>
      </x:c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  <x:c r="AN79" s="2"/>
      <x:c r="AO79" s="2"/>
      <x:c r="AP79" s="2"/>
      <x:c r="AQ79" s="2"/>
      <x:c r="AR79" s="2"/>
      <x:c r="AS79" s="2"/>
      <x:c r="AT79" s="2"/>
      <x:c r="AU79" s="2"/>
      <x:c r="AV79" s="2"/>
      <x:c r="AW79" s="2"/>
      <x:c r="AX79" s="2"/>
      <x:c r="AY79" s="2"/>
      <x:c r="AZ79" s="2"/>
      <x:c r="BA79" s="2"/>
      <x:c r="BB79" s="2"/>
      <x:c r="BC79" s="2"/>
      <x:c r="BD79" s="2"/>
      <x:c r="BE79" s="2"/>
      <x:c r="BF79" s="2"/>
      <x:c r="BG79" s="2"/>
      <x:c r="BH79" s="2"/>
      <x:c r="BI79" s="2"/>
      <x:c r="BJ79" s="2"/>
      <x:c r="BK79" s="2"/>
      <x:c r="BL79" s="2"/>
      <x:c r="BM79" s="2"/>
      <x:c r="BN79" s="2"/>
      <x:c r="BO79" s="2"/>
      <x:c r="BP79" s="2"/>
      <x:c r="BQ79" s="2"/>
      <x:c r="BR79" s="2"/>
      <x:c r="BS79" s="2"/>
      <x:c r="BT79" s="2"/>
      <x:c r="BU79" s="2"/>
      <x:c r="BV79" s="2"/>
      <x:c r="BW79" s="2"/>
      <x:c r="BX79" s="2"/>
      <x:c r="BY79" s="2"/>
      <x:c r="BZ79" s="2"/>
      <x:c r="CA79" s="2"/>
      <x:c r="CB79" s="2"/>
      <x:c r="CC79" s="2"/>
      <x:c r="CD79" s="2"/>
      <x:c r="CE79" s="2"/>
      <x:c r="CF79" s="2"/>
      <x:c r="CG79" s="2"/>
      <x:c r="CH79" s="2"/>
      <x:c r="CI79" s="2"/>
      <x:c r="CJ79" s="2"/>
    </x:row>
    <x:row r="80" ht="28" customHeight="1">
      <x:c r="A80" s="2"/>
      <x:c r="B80" s="2"/>
      <x:c r="C80" s="54" t="str">
        <x:v>Software e sistemas de controle</x:v>
      </x:c>
      <x:c r="D80" s="39" t="str">
        <x:v>Não</x:v>
      </x:c>
      <x:c r="E80" s="39" t="str">
        <x:v>Execução</x:v>
      </x:c>
      <x:c r="F80" s="39" t="str">
        <x:v>USD</x:v>
      </x:c>
      <x:c r="G80" s="82"/>
      <x:c r="H80" s="83"/>
      <x:c r="I80" s="39" t="str">
        <x:v>OPEX</x:v>
      </x:c>
      <x:c r="J80" s="85"/>
      <x:c r="K80" s="85"/>
      <x:c r="L80" s="66" t="str">
        <x:f>IF(O80="Completo",(YEAR(K80)-YEAR(J80))*12+MONTH(K80)-MONTH(J80)+1,"")</x:f>
      </x:c>
      <x:c r="M80" s="86" t="str">
        <x:f>IF(D80="Não","",IF(O80&lt;&gt;"Completo","n.a.",G80*H80/L80))</x:f>
      </x:c>
      <x:c r="N80" s="86" t="str">
        <x:f>IF(D80="Não","",IF(O80&lt;&gt;"Completo","n.a.",G80*H80))</x:f>
      </x:c>
      <x:c r="O80" s="44" t="str">
        <x:f>IF(D80="Não","Não incluído",IF(D80&lt;&gt;"Sim","Pendente",IF(AND(C80&lt;&gt;"",OR(F80="USD",F80="BRL"),AND(COUNT(G80:H80)=2,COUNT(J80:K80)=2),G80&gt;=0,H80&gt;=0,OR(I80="CAPEX",I80="OPEX"),K80&gt;=J80,J80&gt;='Premissas'!$D$12,K80&lt;='Premissas'!$D$13),"Completo","Pendente")))</x:f>
        <x:v>Não incluído</x:v>
      </x:c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  <x:c r="AN80" s="2"/>
      <x:c r="AO80" s="2"/>
      <x:c r="AP80" s="2"/>
      <x:c r="AQ80" s="2"/>
      <x:c r="AR80" s="2"/>
      <x:c r="AS80" s="2"/>
      <x:c r="AT80" s="2"/>
      <x:c r="AU80" s="2"/>
      <x:c r="AV80" s="2"/>
      <x:c r="AW80" s="2"/>
      <x:c r="AX80" s="2"/>
      <x:c r="AY80" s="2"/>
      <x:c r="AZ80" s="2"/>
      <x:c r="BA80" s="2"/>
      <x:c r="BB80" s="2"/>
      <x:c r="BC80" s="2"/>
      <x:c r="BD80" s="2"/>
      <x:c r="BE80" s="2"/>
      <x:c r="BF80" s="2"/>
      <x:c r="BG80" s="2"/>
      <x:c r="BH80" s="2"/>
      <x:c r="BI80" s="2"/>
      <x:c r="BJ80" s="2"/>
      <x:c r="BK80" s="2"/>
      <x:c r="BL80" s="2"/>
      <x:c r="BM80" s="2"/>
      <x:c r="BN80" s="2"/>
      <x:c r="BO80" s="2"/>
      <x:c r="BP80" s="2"/>
      <x:c r="BQ80" s="2"/>
      <x:c r="BR80" s="2"/>
      <x:c r="BS80" s="2"/>
      <x:c r="BT80" s="2"/>
      <x:c r="BU80" s="2"/>
      <x:c r="BV80" s="2"/>
      <x:c r="BW80" s="2"/>
      <x:c r="BX80" s="2"/>
      <x:c r="BY80" s="2"/>
      <x:c r="BZ80" s="2"/>
      <x:c r="CA80" s="2"/>
      <x:c r="CB80" s="2"/>
      <x:c r="CC80" s="2"/>
      <x:c r="CD80" s="2"/>
      <x:c r="CE80" s="2"/>
      <x:c r="CF80" s="2"/>
      <x:c r="CG80" s="2"/>
      <x:c r="CH80" s="2"/>
      <x:c r="CI80" s="2"/>
      <x:c r="CJ80" s="2"/>
    </x:row>
    <x:row r="81" ht="28" customHeight="1">
      <x:c r="A81" s="2"/>
      <x:c r="B81" s="2"/>
      <x:c r="C81" s="54" t="str">
        <x:v>Certificação e segurança</x:v>
      </x:c>
      <x:c r="D81" s="39" t="str">
        <x:v>Não</x:v>
      </x:c>
      <x:c r="E81" s="39" t="str">
        <x:v>Execução</x:v>
      </x:c>
      <x:c r="F81" s="39" t="str">
        <x:v>USD</x:v>
      </x:c>
      <x:c r="G81" s="82"/>
      <x:c r="H81" s="83"/>
      <x:c r="I81" s="39" t="str">
        <x:v>OPEX</x:v>
      </x:c>
      <x:c r="J81" s="85"/>
      <x:c r="K81" s="85"/>
      <x:c r="L81" s="66" t="str">
        <x:f>IF(O81="Completo",(YEAR(K81)-YEAR(J81))*12+MONTH(K81)-MONTH(J81)+1,"")</x:f>
      </x:c>
      <x:c r="M81" s="86" t="str">
        <x:f>IF(D81="Não","",IF(O81&lt;&gt;"Completo","n.a.",G81*H81/L81))</x:f>
      </x:c>
      <x:c r="N81" s="86" t="str">
        <x:f>IF(D81="Não","",IF(O81&lt;&gt;"Completo","n.a.",G81*H81))</x:f>
      </x:c>
      <x:c r="O81" s="44" t="str">
        <x:f>IF(D81="Não","Não incluído",IF(D81&lt;&gt;"Sim","Pendente",IF(AND(C81&lt;&gt;"",OR(F81="USD",F81="BRL"),AND(COUNT(G81:H81)=2,COUNT(J81:K81)=2),G81&gt;=0,H81&gt;=0,OR(I81="CAPEX",I81="OPEX"),K81&gt;=J81,J81&gt;='Premissas'!$D$12,K81&lt;='Premissas'!$D$13),"Completo","Pendente")))</x:f>
        <x:v>Não incluído</x:v>
      </x:c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  <x:c r="AN81" s="2"/>
      <x:c r="AO81" s="2"/>
      <x:c r="AP81" s="2"/>
      <x:c r="AQ81" s="2"/>
      <x:c r="AR81" s="2"/>
      <x:c r="AS81" s="2"/>
      <x:c r="AT81" s="2"/>
      <x:c r="AU81" s="2"/>
      <x:c r="AV81" s="2"/>
      <x:c r="AW81" s="2"/>
      <x:c r="AX81" s="2"/>
      <x:c r="AY81" s="2"/>
      <x:c r="AZ81" s="2"/>
      <x:c r="BA81" s="2"/>
      <x:c r="BB81" s="2"/>
      <x:c r="BC81" s="2"/>
      <x:c r="BD81" s="2"/>
      <x:c r="BE81" s="2"/>
      <x:c r="BF81" s="2"/>
      <x:c r="BG81" s="2"/>
      <x:c r="BH81" s="2"/>
      <x:c r="BI81" s="2"/>
      <x:c r="BJ81" s="2"/>
      <x:c r="BK81" s="2"/>
      <x:c r="BL81" s="2"/>
      <x:c r="BM81" s="2"/>
      <x:c r="BN81" s="2"/>
      <x:c r="BO81" s="2"/>
      <x:c r="BP81" s="2"/>
      <x:c r="BQ81" s="2"/>
      <x:c r="BR81" s="2"/>
      <x:c r="BS81" s="2"/>
      <x:c r="BT81" s="2"/>
      <x:c r="BU81" s="2"/>
      <x:c r="BV81" s="2"/>
      <x:c r="BW81" s="2"/>
      <x:c r="BX81" s="2"/>
      <x:c r="BY81" s="2"/>
      <x:c r="BZ81" s="2"/>
      <x:c r="CA81" s="2"/>
      <x:c r="CB81" s="2"/>
      <x:c r="CC81" s="2"/>
      <x:c r="CD81" s="2"/>
      <x:c r="CE81" s="2"/>
      <x:c r="CF81" s="2"/>
      <x:c r="CG81" s="2"/>
      <x:c r="CH81" s="2"/>
      <x:c r="CI81" s="2"/>
      <x:c r="CJ81" s="2"/>
    </x:row>
    <x:row r="82" ht="28" customHeight="1">
      <x:c r="A82" s="2"/>
      <x:c r="B82" s="2"/>
      <x:c r="C82" s="54" t="str">
        <x:v>Terreno</x:v>
      </x:c>
      <x:c r="D82" s="39" t="str">
        <x:v>Não</x:v>
      </x:c>
      <x:c r="E82" s="39" t="str">
        <x:v>Execução</x:v>
      </x:c>
      <x:c r="F82" s="39" t="str">
        <x:v>USD</x:v>
      </x:c>
      <x:c r="G82" s="82"/>
      <x:c r="H82" s="83"/>
      <x:c r="I82" s="39" t="str">
        <x:v>CAPEX</x:v>
      </x:c>
      <x:c r="J82" s="85"/>
      <x:c r="K82" s="85"/>
      <x:c r="L82" s="66" t="str">
        <x:f>IF(O82="Completo",(YEAR(K82)-YEAR(J82))*12+MONTH(K82)-MONTH(J82)+1,"")</x:f>
      </x:c>
      <x:c r="M82" s="86" t="str">
        <x:f>IF(D82="Não","",IF(O82&lt;&gt;"Completo","n.a.",G82*H82/L82))</x:f>
      </x:c>
      <x:c r="N82" s="86" t="str">
        <x:f>IF(D82="Não","",IF(O82&lt;&gt;"Completo","n.a.",G82*H82))</x:f>
      </x:c>
      <x:c r="O82" s="44" t="str">
        <x:f>IF(D82="Não","Não incluído",IF(D82&lt;&gt;"Sim","Pendente",IF(AND(C82&lt;&gt;"",OR(F82="USD",F82="BRL"),AND(COUNT(G82:H82)=2,COUNT(J82:K82)=2),G82&gt;=0,H82&gt;=0,OR(I82="CAPEX",I82="OPEX"),K82&gt;=J82,J82&gt;='Premissas'!$D$12,K82&lt;='Premissas'!$D$13),"Completo","Pendente")))</x:f>
        <x:v>Não incluído</x:v>
      </x:c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  <x:c r="AN82" s="2"/>
      <x:c r="AO82" s="2"/>
      <x:c r="AP82" s="2"/>
      <x:c r="AQ82" s="2"/>
      <x:c r="AR82" s="2"/>
      <x:c r="AS82" s="2"/>
      <x:c r="AT82" s="2"/>
      <x:c r="AU82" s="2"/>
      <x:c r="AV82" s="2"/>
      <x:c r="AW82" s="2"/>
      <x:c r="AX82" s="2"/>
      <x:c r="AY82" s="2"/>
      <x:c r="AZ82" s="2"/>
      <x:c r="BA82" s="2"/>
      <x:c r="BB82" s="2"/>
      <x:c r="BC82" s="2"/>
      <x:c r="BD82" s="2"/>
      <x:c r="BE82" s="2"/>
      <x:c r="BF82" s="2"/>
      <x:c r="BG82" s="2"/>
      <x:c r="BH82" s="2"/>
      <x:c r="BI82" s="2"/>
      <x:c r="BJ82" s="2"/>
      <x:c r="BK82" s="2"/>
      <x:c r="BL82" s="2"/>
      <x:c r="BM82" s="2"/>
      <x:c r="BN82" s="2"/>
      <x:c r="BO82" s="2"/>
      <x:c r="BP82" s="2"/>
      <x:c r="BQ82" s="2"/>
      <x:c r="BR82" s="2"/>
      <x:c r="BS82" s="2"/>
      <x:c r="BT82" s="2"/>
      <x:c r="BU82" s="2"/>
      <x:c r="BV82" s="2"/>
      <x:c r="BW82" s="2"/>
      <x:c r="BX82" s="2"/>
      <x:c r="BY82" s="2"/>
      <x:c r="BZ82" s="2"/>
      <x:c r="CA82" s="2"/>
      <x:c r="CB82" s="2"/>
      <x:c r="CC82" s="2"/>
      <x:c r="CD82" s="2"/>
      <x:c r="CE82" s="2"/>
      <x:c r="CF82" s="2"/>
      <x:c r="CG82" s="2"/>
      <x:c r="CH82" s="2"/>
      <x:c r="CI82" s="2"/>
      <x:c r="CJ82" s="2"/>
    </x:row>
    <x:row r="83" ht="28" customHeight="1">
      <x:c r="A83" s="2"/>
      <x:c r="B83" s="2"/>
      <x:c r="C83" s="54" t="str">
        <x:v>Obras da planta fabril</x:v>
      </x:c>
      <x:c r="D83" s="39" t="str">
        <x:v>Não</x:v>
      </x:c>
      <x:c r="E83" s="39" t="str">
        <x:v>Execução</x:v>
      </x:c>
      <x:c r="F83" s="39" t="str">
        <x:v>USD</x:v>
      </x:c>
      <x:c r="G83" s="82"/>
      <x:c r="H83" s="83"/>
      <x:c r="I83" s="39" t="str">
        <x:v>CAPEX</x:v>
      </x:c>
      <x:c r="J83" s="85"/>
      <x:c r="K83" s="85"/>
      <x:c r="L83" s="66" t="str">
        <x:f>IF(O83="Completo",(YEAR(K83)-YEAR(J83))*12+MONTH(K83)-MONTH(J83)+1,"")</x:f>
      </x:c>
      <x:c r="M83" s="86" t="str">
        <x:f>IF(D83="Não","",IF(O83&lt;&gt;"Completo","n.a.",G83*H83/L83))</x:f>
      </x:c>
      <x:c r="N83" s="86" t="str">
        <x:f>IF(D83="Não","",IF(O83&lt;&gt;"Completo","n.a.",G83*H83))</x:f>
      </x:c>
      <x:c r="O83" s="44" t="str">
        <x:f>IF(D83="Não","Não incluído",IF(D83&lt;&gt;"Sim","Pendente",IF(AND(C83&lt;&gt;"",OR(F83="USD",F83="BRL"),AND(COUNT(G83:H83)=2,COUNT(J83:K83)=2),G83&gt;=0,H83&gt;=0,OR(I83="CAPEX",I83="OPEX"),K83&gt;=J83,J83&gt;='Premissas'!$D$12,K83&lt;='Premissas'!$D$13),"Completo","Pendente")))</x:f>
        <x:v>Não incluído</x:v>
      </x:c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  <x:c r="AN83" s="2"/>
      <x:c r="AO83" s="2"/>
      <x:c r="AP83" s="2"/>
      <x:c r="AQ83" s="2"/>
      <x:c r="AR83" s="2"/>
      <x:c r="AS83" s="2"/>
      <x:c r="AT83" s="2"/>
      <x:c r="AU83" s="2"/>
      <x:c r="AV83" s="2"/>
      <x:c r="AW83" s="2"/>
      <x:c r="AX83" s="2"/>
      <x:c r="AY83" s="2"/>
      <x:c r="AZ83" s="2"/>
      <x:c r="BA83" s="2"/>
      <x:c r="BB83" s="2"/>
      <x:c r="BC83" s="2"/>
      <x:c r="BD83" s="2"/>
      <x:c r="BE83" s="2"/>
      <x:c r="BF83" s="2"/>
      <x:c r="BG83" s="2"/>
      <x:c r="BH83" s="2"/>
      <x:c r="BI83" s="2"/>
      <x:c r="BJ83" s="2"/>
      <x:c r="BK83" s="2"/>
      <x:c r="BL83" s="2"/>
      <x:c r="BM83" s="2"/>
      <x:c r="BN83" s="2"/>
      <x:c r="BO83" s="2"/>
      <x:c r="BP83" s="2"/>
      <x:c r="BQ83" s="2"/>
      <x:c r="BR83" s="2"/>
      <x:c r="BS83" s="2"/>
      <x:c r="BT83" s="2"/>
      <x:c r="BU83" s="2"/>
      <x:c r="BV83" s="2"/>
      <x:c r="BW83" s="2"/>
      <x:c r="BX83" s="2"/>
      <x:c r="BY83" s="2"/>
      <x:c r="BZ83" s="2"/>
      <x:c r="CA83" s="2"/>
      <x:c r="CB83" s="2"/>
      <x:c r="CC83" s="2"/>
      <x:c r="CD83" s="2"/>
      <x:c r="CE83" s="2"/>
      <x:c r="CF83" s="2"/>
      <x:c r="CG83" s="2"/>
      <x:c r="CH83" s="2"/>
      <x:c r="CI83" s="2"/>
      <x:c r="CJ83" s="2"/>
    </x:row>
    <x:row r="84" ht="28" customHeight="1">
      <x:c r="A84" s="2"/>
      <x:c r="B84" s="2"/>
      <x:c r="C84" s="54" t="str">
        <x:v>Ferramental de produção</x:v>
      </x:c>
      <x:c r="D84" s="39" t="str">
        <x:v>Não</x:v>
      </x:c>
      <x:c r="E84" s="39" t="str">
        <x:v>Execução</x:v>
      </x:c>
      <x:c r="F84" s="39" t="str">
        <x:v>USD</x:v>
      </x:c>
      <x:c r="G84" s="82"/>
      <x:c r="H84" s="83"/>
      <x:c r="I84" s="39" t="str">
        <x:v>CAPEX</x:v>
      </x:c>
      <x:c r="J84" s="85"/>
      <x:c r="K84" s="85"/>
      <x:c r="L84" s="66" t="str">
        <x:f>IF(O84="Completo",(YEAR(K84)-YEAR(J84))*12+MONTH(K84)-MONTH(J84)+1,"")</x:f>
      </x:c>
      <x:c r="M84" s="86" t="str">
        <x:f>IF(D84="Não","",IF(O84&lt;&gt;"Completo","n.a.",G84*H84/L84))</x:f>
      </x:c>
      <x:c r="N84" s="86" t="str">
        <x:f>IF(D84="Não","",IF(O84&lt;&gt;"Completo","n.a.",G84*H84))</x:f>
      </x:c>
      <x:c r="O84" s="44" t="str">
        <x:f>IF(D84="Não","Não incluído",IF(D84&lt;&gt;"Sim","Pendente",IF(AND(C84&lt;&gt;"",OR(F84="USD",F84="BRL"),AND(COUNT(G84:H84)=2,COUNT(J84:K84)=2),G84&gt;=0,H84&gt;=0,OR(I84="CAPEX",I84="OPEX"),K84&gt;=J84,J84&gt;='Premissas'!$D$12,K84&lt;='Premissas'!$D$13),"Completo","Pendente")))</x:f>
        <x:v>Não incluído</x:v>
      </x:c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  <x:c r="AN84" s="2"/>
      <x:c r="AO84" s="2"/>
      <x:c r="AP84" s="2"/>
      <x:c r="AQ84" s="2"/>
      <x:c r="AR84" s="2"/>
      <x:c r="AS84" s="2"/>
      <x:c r="AT84" s="2"/>
      <x:c r="AU84" s="2"/>
      <x:c r="AV84" s="2"/>
      <x:c r="AW84" s="2"/>
      <x:c r="AX84" s="2"/>
      <x:c r="AY84" s="2"/>
      <x:c r="AZ84" s="2"/>
      <x:c r="BA84" s="2"/>
      <x:c r="BB84" s="2"/>
      <x:c r="BC84" s="2"/>
      <x:c r="BD84" s="2"/>
      <x:c r="BE84" s="2"/>
      <x:c r="BF84" s="2"/>
      <x:c r="BG84" s="2"/>
      <x:c r="BH84" s="2"/>
      <x:c r="BI84" s="2"/>
      <x:c r="BJ84" s="2"/>
      <x:c r="BK84" s="2"/>
      <x:c r="BL84" s="2"/>
      <x:c r="BM84" s="2"/>
      <x:c r="BN84" s="2"/>
      <x:c r="BO84" s="2"/>
      <x:c r="BP84" s="2"/>
      <x:c r="BQ84" s="2"/>
      <x:c r="BR84" s="2"/>
      <x:c r="BS84" s="2"/>
      <x:c r="BT84" s="2"/>
      <x:c r="BU84" s="2"/>
      <x:c r="BV84" s="2"/>
      <x:c r="BW84" s="2"/>
      <x:c r="BX84" s="2"/>
      <x:c r="BY84" s="2"/>
      <x:c r="BZ84" s="2"/>
      <x:c r="CA84" s="2"/>
      <x:c r="CB84" s="2"/>
      <x:c r="CC84" s="2"/>
      <x:c r="CD84" s="2"/>
      <x:c r="CE84" s="2"/>
      <x:c r="CF84" s="2"/>
      <x:c r="CG84" s="2"/>
      <x:c r="CH84" s="2"/>
      <x:c r="CI84" s="2"/>
      <x:c r="CJ84" s="2"/>
    </x:row>
    <x:row r="85" ht="28" customHeight="1">
      <x:c r="A85" s="2"/>
      <x:c r="B85" s="2"/>
      <x:c r="C85" s="54" t="str">
        <x:v>Logística e transporte</x:v>
      </x:c>
      <x:c r="D85" s="39" t="str">
        <x:v>Não</x:v>
      </x:c>
      <x:c r="E85" s="39" t="str">
        <x:v>Execução</x:v>
      </x:c>
      <x:c r="F85" s="39" t="str">
        <x:v>USD</x:v>
      </x:c>
      <x:c r="G85" s="82"/>
      <x:c r="H85" s="83"/>
      <x:c r="I85" s="39" t="str">
        <x:v>OPEX</x:v>
      </x:c>
      <x:c r="J85" s="85"/>
      <x:c r="K85" s="85"/>
      <x:c r="L85" s="66" t="str">
        <x:f>IF(O85="Completo",(YEAR(K85)-YEAR(J85))*12+MONTH(K85)-MONTH(J85)+1,"")</x:f>
      </x:c>
      <x:c r="M85" s="86" t="str">
        <x:f>IF(D85="Não","",IF(O85&lt;&gt;"Completo","n.a.",G85*H85/L85))</x:f>
      </x:c>
      <x:c r="N85" s="86" t="str">
        <x:f>IF(D85="Não","",IF(O85&lt;&gt;"Completo","n.a.",G85*H85))</x:f>
      </x:c>
      <x:c r="O85" s="44" t="str">
        <x:f>IF(D85="Não","Não incluído",IF(D85&lt;&gt;"Sim","Pendente",IF(AND(C85&lt;&gt;"",OR(F85="USD",F85="BRL"),AND(COUNT(G85:H85)=2,COUNT(J85:K85)=2),G85&gt;=0,H85&gt;=0,OR(I85="CAPEX",I85="OPEX"),K85&gt;=J85,J85&gt;='Premissas'!$D$12,K85&lt;='Premissas'!$D$13),"Completo","Pendente")))</x:f>
        <x:v>Não incluído</x:v>
      </x:c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  <x:c r="AN85" s="2"/>
      <x:c r="AO85" s="2"/>
      <x:c r="AP85" s="2"/>
      <x:c r="AQ85" s="2"/>
      <x:c r="AR85" s="2"/>
      <x:c r="AS85" s="2"/>
      <x:c r="AT85" s="2"/>
      <x:c r="AU85" s="2"/>
      <x:c r="AV85" s="2"/>
      <x:c r="AW85" s="2"/>
      <x:c r="AX85" s="2"/>
      <x:c r="AY85" s="2"/>
      <x:c r="AZ85" s="2"/>
      <x:c r="BA85" s="2"/>
      <x:c r="BB85" s="2"/>
      <x:c r="BC85" s="2"/>
      <x:c r="BD85" s="2"/>
      <x:c r="BE85" s="2"/>
      <x:c r="BF85" s="2"/>
      <x:c r="BG85" s="2"/>
      <x:c r="BH85" s="2"/>
      <x:c r="BI85" s="2"/>
      <x:c r="BJ85" s="2"/>
      <x:c r="BK85" s="2"/>
      <x:c r="BL85" s="2"/>
      <x:c r="BM85" s="2"/>
      <x:c r="BN85" s="2"/>
      <x:c r="BO85" s="2"/>
      <x:c r="BP85" s="2"/>
      <x:c r="BQ85" s="2"/>
      <x:c r="BR85" s="2"/>
      <x:c r="BS85" s="2"/>
      <x:c r="BT85" s="2"/>
      <x:c r="BU85" s="2"/>
      <x:c r="BV85" s="2"/>
      <x:c r="BW85" s="2"/>
      <x:c r="BX85" s="2"/>
      <x:c r="BY85" s="2"/>
      <x:c r="BZ85" s="2"/>
      <x:c r="CA85" s="2"/>
      <x:c r="CB85" s="2"/>
      <x:c r="CC85" s="2"/>
      <x:c r="CD85" s="2"/>
      <x:c r="CE85" s="2"/>
      <x:c r="CF85" s="2"/>
      <x:c r="CG85" s="2"/>
      <x:c r="CH85" s="2"/>
      <x:c r="CI85" s="2"/>
      <x:c r="CJ85" s="2"/>
    </x:row>
    <x:row r="86" ht="28" customHeight="1">
      <x:c r="A86" s="2"/>
      <x:c r="B86" s="2"/>
      <x:c r="C86" s="54" t="str">
        <x:v>Custos de colocação da CPM</x:v>
      </x:c>
      <x:c r="D86" s="39" t="str">
        <x:v>Não</x:v>
      </x:c>
      <x:c r="E86" s="39" t="str">
        <x:v>Execução</x:v>
      </x:c>
      <x:c r="F86" s="39" t="str">
        <x:v>USD</x:v>
      </x:c>
      <x:c r="G86" s="82"/>
      <x:c r="H86" s="83"/>
      <x:c r="I86" s="39" t="str">
        <x:v>OPEX</x:v>
      </x:c>
      <x:c r="J86" s="85"/>
      <x:c r="K86" s="85"/>
      <x:c r="L86" s="66" t="str">
        <x:f>IF(O86="Completo",(YEAR(K86)-YEAR(J86))*12+MONTH(K86)-MONTH(J86)+1,"")</x:f>
      </x:c>
      <x:c r="M86" s="86" t="str">
        <x:f>IF(D86="Não","",IF(O86&lt;&gt;"Completo","n.a.",G86*H86/L86))</x:f>
      </x:c>
      <x:c r="N86" s="86" t="str">
        <x:f>IF(D86="Não","",IF(O86&lt;&gt;"Completo","n.a.",G86*H86))</x:f>
      </x:c>
      <x:c r="O86" s="44" t="str">
        <x:f>IF(D86="Não","Não incluído",IF(D86&lt;&gt;"Sim","Pendente",IF(AND(C86&lt;&gt;"",OR(F86="USD",F86="BRL"),AND(COUNT(G86:H86)=2,COUNT(J86:K86)=2),G86&gt;=0,H86&gt;=0,OR(I86="CAPEX",I86="OPEX"),K86&gt;=J86,J86&gt;='Premissas'!$D$12,K86&lt;='Premissas'!$D$13),"Completo","Pendente")))</x:f>
        <x:v>Não incluído</x:v>
      </x:c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  <x:c r="AN86" s="2"/>
      <x:c r="AO86" s="2"/>
      <x:c r="AP86" s="2"/>
      <x:c r="AQ86" s="2"/>
      <x:c r="AR86" s="2"/>
      <x:c r="AS86" s="2"/>
      <x:c r="AT86" s="2"/>
      <x:c r="AU86" s="2"/>
      <x:c r="AV86" s="2"/>
      <x:c r="AW86" s="2"/>
      <x:c r="AX86" s="2"/>
      <x:c r="AY86" s="2"/>
      <x:c r="AZ86" s="2"/>
      <x:c r="BA86" s="2"/>
      <x:c r="BB86" s="2"/>
      <x:c r="BC86" s="2"/>
      <x:c r="BD86" s="2"/>
      <x:c r="BE86" s="2"/>
      <x:c r="BF86" s="2"/>
      <x:c r="BG86" s="2"/>
      <x:c r="BH86" s="2"/>
      <x:c r="BI86" s="2"/>
      <x:c r="BJ86" s="2"/>
      <x:c r="BK86" s="2"/>
      <x:c r="BL86" s="2"/>
      <x:c r="BM86" s="2"/>
      <x:c r="BN86" s="2"/>
      <x:c r="BO86" s="2"/>
      <x:c r="BP86" s="2"/>
      <x:c r="BQ86" s="2"/>
      <x:c r="BR86" s="2"/>
      <x:c r="BS86" s="2"/>
      <x:c r="BT86" s="2"/>
      <x:c r="BU86" s="2"/>
      <x:c r="BV86" s="2"/>
      <x:c r="BW86" s="2"/>
      <x:c r="BX86" s="2"/>
      <x:c r="BY86" s="2"/>
      <x:c r="BZ86" s="2"/>
      <x:c r="CA86" s="2"/>
      <x:c r="CB86" s="2"/>
      <x:c r="CC86" s="2"/>
      <x:c r="CD86" s="2"/>
      <x:c r="CE86" s="2"/>
      <x:c r="CF86" s="2"/>
      <x:c r="CG86" s="2"/>
      <x:c r="CH86" s="2"/>
      <x:c r="CI86" s="2"/>
      <x:c r="CJ86" s="2"/>
    </x:row>
    <x:row r="87" ht="28" customHeight="1">
      <x:c r="A87" s="2"/>
      <x:c r="B87" s="2"/>
      <x:c r="C87" s="54" t="str">
        <x:v>Outros desembolsos</x:v>
      </x:c>
      <x:c r="D87" s="39" t="str">
        <x:v>Não</x:v>
      </x:c>
      <x:c r="E87" s="39" t="str">
        <x:v>Execução</x:v>
      </x:c>
      <x:c r="F87" s="39" t="str">
        <x:v>USD</x:v>
      </x:c>
      <x:c r="G87" s="82"/>
      <x:c r="H87" s="83"/>
      <x:c r="I87" s="39" t="str">
        <x:v>OPEX</x:v>
      </x:c>
      <x:c r="J87" s="85"/>
      <x:c r="K87" s="85"/>
      <x:c r="L87" s="66" t="str">
        <x:f>IF(O87="Completo",(YEAR(K87)-YEAR(J87))*12+MONTH(K87)-MONTH(J87)+1,"")</x:f>
      </x:c>
      <x:c r="M87" s="86" t="str">
        <x:f>IF(D87="Não","",IF(O87&lt;&gt;"Completo","n.a.",G87*H87/L87))</x:f>
      </x:c>
      <x:c r="N87" s="86" t="str">
        <x:f>IF(D87="Não","",IF(O87&lt;&gt;"Completo","n.a.",G87*H87))</x:f>
      </x:c>
      <x:c r="O87" s="44" t="str">
        <x:f>IF(D87="Não","Não incluído",IF(D87&lt;&gt;"Sim","Pendente",IF(AND(C87&lt;&gt;"",OR(F87="USD",F87="BRL"),AND(COUNT(G87:H87)=2,COUNT(J87:K87)=2),G87&gt;=0,H87&gt;=0,OR(I87="CAPEX",I87="OPEX"),K87&gt;=J87,J87&gt;='Premissas'!$D$12,K87&lt;='Premissas'!$D$13),"Completo","Pendente")))</x:f>
        <x:v>Não incluído</x:v>
      </x:c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  <x:c r="AN87" s="2"/>
      <x:c r="AO87" s="2"/>
      <x:c r="AP87" s="2"/>
      <x:c r="AQ87" s="2"/>
      <x:c r="AR87" s="2"/>
      <x:c r="AS87" s="2"/>
      <x:c r="AT87" s="2"/>
      <x:c r="AU87" s="2"/>
      <x:c r="AV87" s="2"/>
      <x:c r="AW87" s="2"/>
      <x:c r="AX87" s="2"/>
      <x:c r="AY87" s="2"/>
      <x:c r="AZ87" s="2"/>
      <x:c r="BA87" s="2"/>
      <x:c r="BB87" s="2"/>
      <x:c r="BC87" s="2"/>
      <x:c r="BD87" s="2"/>
      <x:c r="BE87" s="2"/>
      <x:c r="BF87" s="2"/>
      <x:c r="BG87" s="2"/>
      <x:c r="BH87" s="2"/>
      <x:c r="BI87" s="2"/>
      <x:c r="BJ87" s="2"/>
      <x:c r="BK87" s="2"/>
      <x:c r="BL87" s="2"/>
      <x:c r="BM87" s="2"/>
      <x:c r="BN87" s="2"/>
      <x:c r="BO87" s="2"/>
      <x:c r="BP87" s="2"/>
      <x:c r="BQ87" s="2"/>
      <x:c r="BR87" s="2"/>
      <x:c r="BS87" s="2"/>
      <x:c r="BT87" s="2"/>
      <x:c r="BU87" s="2"/>
      <x:c r="BV87" s="2"/>
      <x:c r="BW87" s="2"/>
      <x:c r="BX87" s="2"/>
      <x:c r="BY87" s="2"/>
      <x:c r="BZ87" s="2"/>
      <x:c r="CA87" s="2"/>
      <x:c r="CB87" s="2"/>
      <x:c r="CC87" s="2"/>
      <x:c r="CD87" s="2"/>
      <x:c r="CE87" s="2"/>
      <x:c r="CF87" s="2"/>
      <x:c r="CG87" s="2"/>
      <x:c r="CH87" s="2"/>
      <x:c r="CI87" s="2"/>
      <x:c r="CJ87" s="2"/>
    </x:row>
    <x:row r="88" ht="28" customHeight="1">
      <x:c r="A88" s="2"/>
      <x:c r="B88" s="2"/>
      <x:c r="C88" s="54"/>
      <x:c r="D88" s="39" t="str">
        <x:v>Não</x:v>
      </x:c>
      <x:c r="E88" s="39" t="str">
        <x:v>Execução</x:v>
      </x:c>
      <x:c r="F88" s="39" t="str">
        <x:v>USD</x:v>
      </x:c>
      <x:c r="G88" s="82"/>
      <x:c r="H88" s="83"/>
      <x:c r="I88" s="39" t="str">
        <x:v>OPEX</x:v>
      </x:c>
      <x:c r="J88" s="85"/>
      <x:c r="K88" s="85"/>
      <x:c r="L88" s="66" t="str">
        <x:f>IF(O88="Completo",(YEAR(K88)-YEAR(J88))*12+MONTH(K88)-MONTH(J88)+1,"")</x:f>
      </x:c>
      <x:c r="M88" s="86" t="str">
        <x:f>IF(D88="Não","",IF(O88&lt;&gt;"Completo","n.a.",G88*H88/L88))</x:f>
      </x:c>
      <x:c r="N88" s="86" t="str">
        <x:f>IF(D88="Não","",IF(O88&lt;&gt;"Completo","n.a.",G88*H88))</x:f>
      </x:c>
      <x:c r="O88" s="44" t="str">
        <x:f>IF(D88="Não","Não incluído",IF(D88&lt;&gt;"Sim","Pendente",IF(AND(C88&lt;&gt;"",OR(F88="USD",F88="BRL"),AND(COUNT(G88:H88)=2,COUNT(J88:K88)=2),G88&gt;=0,H88&gt;=0,OR(I88="CAPEX",I88="OPEX"),K88&gt;=J88,J88&gt;='Premissas'!$D$12,K88&lt;='Premissas'!$D$13),"Completo","Pendente")))</x:f>
        <x:v>Não incluído</x:v>
      </x:c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  <x:c r="AN88" s="2"/>
      <x:c r="AO88" s="2"/>
      <x:c r="AP88" s="2"/>
      <x:c r="AQ88" s="2"/>
      <x:c r="AR88" s="2"/>
      <x:c r="AS88" s="2"/>
      <x:c r="AT88" s="2"/>
      <x:c r="AU88" s="2"/>
      <x:c r="AV88" s="2"/>
      <x:c r="AW88" s="2"/>
      <x:c r="AX88" s="2"/>
      <x:c r="AY88" s="2"/>
      <x:c r="AZ88" s="2"/>
      <x:c r="BA88" s="2"/>
      <x:c r="BB88" s="2"/>
      <x:c r="BC88" s="2"/>
      <x:c r="BD88" s="2"/>
      <x:c r="BE88" s="2"/>
      <x:c r="BF88" s="2"/>
      <x:c r="BG88" s="2"/>
      <x:c r="BH88" s="2"/>
      <x:c r="BI88" s="2"/>
      <x:c r="BJ88" s="2"/>
      <x:c r="BK88" s="2"/>
      <x:c r="BL88" s="2"/>
      <x:c r="BM88" s="2"/>
      <x:c r="BN88" s="2"/>
      <x:c r="BO88" s="2"/>
      <x:c r="BP88" s="2"/>
      <x:c r="BQ88" s="2"/>
      <x:c r="BR88" s="2"/>
      <x:c r="BS88" s="2"/>
      <x:c r="BT88" s="2"/>
      <x:c r="BU88" s="2"/>
      <x:c r="BV88" s="2"/>
      <x:c r="BW88" s="2"/>
      <x:c r="BX88" s="2"/>
      <x:c r="BY88" s="2"/>
      <x:c r="BZ88" s="2"/>
      <x:c r="CA88" s="2"/>
      <x:c r="CB88" s="2"/>
      <x:c r="CC88" s="2"/>
      <x:c r="CD88" s="2"/>
      <x:c r="CE88" s="2"/>
      <x:c r="CF88" s="2"/>
      <x:c r="CG88" s="2"/>
      <x:c r="CH88" s="2"/>
      <x:c r="CI88" s="2"/>
      <x:c r="CJ88" s="2"/>
    </x:row>
    <x:row r="89" ht="28" customHeight="1">
      <x:c r="A89" s="2"/>
      <x:c r="B89" s="2"/>
      <x:c r="C89" s="54"/>
      <x:c r="D89" s="39" t="str">
        <x:v>Não</x:v>
      </x:c>
      <x:c r="E89" s="39" t="str">
        <x:v>Execução</x:v>
      </x:c>
      <x:c r="F89" s="39" t="str">
        <x:v>USD</x:v>
      </x:c>
      <x:c r="G89" s="82"/>
      <x:c r="H89" s="83"/>
      <x:c r="I89" s="39" t="str">
        <x:v>OPEX</x:v>
      </x:c>
      <x:c r="J89" s="85"/>
      <x:c r="K89" s="85"/>
      <x:c r="L89" s="66" t="str">
        <x:f>IF(O89="Completo",(YEAR(K89)-YEAR(J89))*12+MONTH(K89)-MONTH(J89)+1,"")</x:f>
      </x:c>
      <x:c r="M89" s="86" t="str">
        <x:f>IF(D89="Não","",IF(O89&lt;&gt;"Completo","n.a.",G89*H89/L89))</x:f>
      </x:c>
      <x:c r="N89" s="86" t="str">
        <x:f>IF(D89="Não","",IF(O89&lt;&gt;"Completo","n.a.",G89*H89))</x:f>
      </x:c>
      <x:c r="O89" s="44" t="str">
        <x:f>IF(D89="Não","Não incluído",IF(D89&lt;&gt;"Sim","Pendente",IF(AND(C89&lt;&gt;"",OR(F89="USD",F89="BRL"),AND(COUNT(G89:H89)=2,COUNT(J89:K89)=2),G89&gt;=0,H89&gt;=0,OR(I89="CAPEX",I89="OPEX"),K89&gt;=J89,J89&gt;='Premissas'!$D$12,K89&lt;='Premissas'!$D$13),"Completo","Pendente")))</x:f>
        <x:v>Não incluído</x:v>
      </x:c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  <x:c r="AN89" s="2"/>
      <x:c r="AO89" s="2"/>
      <x:c r="AP89" s="2"/>
      <x:c r="AQ89" s="2"/>
      <x:c r="AR89" s="2"/>
      <x:c r="AS89" s="2"/>
      <x:c r="AT89" s="2"/>
      <x:c r="AU89" s="2"/>
      <x:c r="AV89" s="2"/>
      <x:c r="AW89" s="2"/>
      <x:c r="AX89" s="2"/>
      <x:c r="AY89" s="2"/>
      <x:c r="AZ89" s="2"/>
      <x:c r="BA89" s="2"/>
      <x:c r="BB89" s="2"/>
      <x:c r="BC89" s="2"/>
      <x:c r="BD89" s="2"/>
      <x:c r="BE89" s="2"/>
      <x:c r="BF89" s="2"/>
      <x:c r="BG89" s="2"/>
      <x:c r="BH89" s="2"/>
      <x:c r="BI89" s="2"/>
      <x:c r="BJ89" s="2"/>
      <x:c r="BK89" s="2"/>
      <x:c r="BL89" s="2"/>
      <x:c r="BM89" s="2"/>
      <x:c r="BN89" s="2"/>
      <x:c r="BO89" s="2"/>
      <x:c r="BP89" s="2"/>
      <x:c r="BQ89" s="2"/>
      <x:c r="BR89" s="2"/>
      <x:c r="BS89" s="2"/>
      <x:c r="BT89" s="2"/>
      <x:c r="BU89" s="2"/>
      <x:c r="BV89" s="2"/>
      <x:c r="BW89" s="2"/>
      <x:c r="BX89" s="2"/>
      <x:c r="BY89" s="2"/>
      <x:c r="BZ89" s="2"/>
      <x:c r="CA89" s="2"/>
      <x:c r="CB89" s="2"/>
      <x:c r="CC89" s="2"/>
      <x:c r="CD89" s="2"/>
      <x:c r="CE89" s="2"/>
      <x:c r="CF89" s="2"/>
      <x:c r="CG89" s="2"/>
      <x:c r="CH89" s="2"/>
      <x:c r="CI89" s="2"/>
      <x:c r="CJ89" s="2"/>
    </x:row>
    <x:row r="90" ht="28" customHeight="1">
      <x:c r="A90" s="2"/>
      <x:c r="B90" s="2"/>
      <x:c r="C90" s="54"/>
      <x:c r="D90" s="39" t="str">
        <x:v>Não</x:v>
      </x:c>
      <x:c r="E90" s="39" t="str">
        <x:v>Execução</x:v>
      </x:c>
      <x:c r="F90" s="39" t="str">
        <x:v>USD</x:v>
      </x:c>
      <x:c r="G90" s="82"/>
      <x:c r="H90" s="83"/>
      <x:c r="I90" s="39" t="str">
        <x:v>OPEX</x:v>
      </x:c>
      <x:c r="J90" s="85"/>
      <x:c r="K90" s="85"/>
      <x:c r="L90" s="66" t="str">
        <x:f>IF(O90="Completo",(YEAR(K90)-YEAR(J90))*12+MONTH(K90)-MONTH(J90)+1,"")</x:f>
      </x:c>
      <x:c r="M90" s="86" t="str">
        <x:f>IF(D90="Não","",IF(O90&lt;&gt;"Completo","n.a.",G90*H90/L90))</x:f>
      </x:c>
      <x:c r="N90" s="86" t="str">
        <x:f>IF(D90="Não","",IF(O90&lt;&gt;"Completo","n.a.",G90*H90))</x:f>
      </x:c>
      <x:c r="O90" s="44" t="str">
        <x:f>IF(D90="Não","Não incluído",IF(D90&lt;&gt;"Sim","Pendente",IF(AND(C90&lt;&gt;"",OR(F90="USD",F90="BRL"),AND(COUNT(G90:H90)=2,COUNT(J90:K90)=2),G90&gt;=0,H90&gt;=0,OR(I90="CAPEX",I90="OPEX"),K90&gt;=J90,J90&gt;='Premissas'!$D$12,K90&lt;='Premissas'!$D$13),"Completo","Pendente")))</x:f>
        <x:v>Não incluído</x:v>
      </x:c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  <x:c r="AN90" s="2"/>
      <x:c r="AO90" s="2"/>
      <x:c r="AP90" s="2"/>
      <x:c r="AQ90" s="2"/>
      <x:c r="AR90" s="2"/>
      <x:c r="AS90" s="2"/>
      <x:c r="AT90" s="2"/>
      <x:c r="AU90" s="2"/>
      <x:c r="AV90" s="2"/>
      <x:c r="AW90" s="2"/>
      <x:c r="AX90" s="2"/>
      <x:c r="AY90" s="2"/>
      <x:c r="AZ90" s="2"/>
      <x:c r="BA90" s="2"/>
      <x:c r="BB90" s="2"/>
      <x:c r="BC90" s="2"/>
      <x:c r="BD90" s="2"/>
      <x:c r="BE90" s="2"/>
      <x:c r="BF90" s="2"/>
      <x:c r="BG90" s="2"/>
      <x:c r="BH90" s="2"/>
      <x:c r="BI90" s="2"/>
      <x:c r="BJ90" s="2"/>
      <x:c r="BK90" s="2"/>
      <x:c r="BL90" s="2"/>
      <x:c r="BM90" s="2"/>
      <x:c r="BN90" s="2"/>
      <x:c r="BO90" s="2"/>
      <x:c r="BP90" s="2"/>
      <x:c r="BQ90" s="2"/>
      <x:c r="BR90" s="2"/>
      <x:c r="BS90" s="2"/>
      <x:c r="BT90" s="2"/>
      <x:c r="BU90" s="2"/>
      <x:c r="BV90" s="2"/>
      <x:c r="BW90" s="2"/>
      <x:c r="BX90" s="2"/>
      <x:c r="BY90" s="2"/>
      <x:c r="BZ90" s="2"/>
      <x:c r="CA90" s="2"/>
      <x:c r="CB90" s="2"/>
      <x:c r="CC90" s="2"/>
      <x:c r="CD90" s="2"/>
      <x:c r="CE90" s="2"/>
      <x:c r="CF90" s="2"/>
      <x:c r="CG90" s="2"/>
      <x:c r="CH90" s="2"/>
      <x:c r="CI90" s="2"/>
      <x:c r="CJ90" s="2"/>
    </x:row>
    <x:row r="91" ht="28" customHeight="1">
      <x:c r="A91" s="2"/>
      <x:c r="B91" s="2"/>
      <x:c r="C91" s="54"/>
      <x:c r="D91" s="39" t="str">
        <x:v>Não</x:v>
      </x:c>
      <x:c r="E91" s="39" t="str">
        <x:v>Execução</x:v>
      </x:c>
      <x:c r="F91" s="39" t="str">
        <x:v>USD</x:v>
      </x:c>
      <x:c r="G91" s="82"/>
      <x:c r="H91" s="83"/>
      <x:c r="I91" s="39" t="str">
        <x:v>OPEX</x:v>
      </x:c>
      <x:c r="J91" s="85"/>
      <x:c r="K91" s="85"/>
      <x:c r="L91" s="66" t="str">
        <x:f>IF(O91="Completo",(YEAR(K91)-YEAR(J91))*12+MONTH(K91)-MONTH(J91)+1,"")</x:f>
      </x:c>
      <x:c r="M91" s="86" t="str">
        <x:f>IF(D91="Não","",IF(O91&lt;&gt;"Completo","n.a.",G91*H91/L91))</x:f>
      </x:c>
      <x:c r="N91" s="86" t="str">
        <x:f>IF(D91="Não","",IF(O91&lt;&gt;"Completo","n.a.",G91*H91))</x:f>
      </x:c>
      <x:c r="O91" s="44" t="str">
        <x:f>IF(D91="Não","Não incluído",IF(D91&lt;&gt;"Sim","Pendente",IF(AND(C91&lt;&gt;"",OR(F91="USD",F91="BRL"),AND(COUNT(G91:H91)=2,COUNT(J91:K91)=2),G91&gt;=0,H91&gt;=0,OR(I91="CAPEX",I91="OPEX"),K91&gt;=J91,J91&gt;='Premissas'!$D$12,K91&lt;='Premissas'!$D$13),"Completo","Pendente")))</x:f>
        <x:v>Não incluído</x:v>
      </x:c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  <x:c r="AN91" s="2"/>
      <x:c r="AO91" s="2"/>
      <x:c r="AP91" s="2"/>
      <x:c r="AQ91" s="2"/>
      <x:c r="AR91" s="2"/>
      <x:c r="AS91" s="2"/>
      <x:c r="AT91" s="2"/>
      <x:c r="AU91" s="2"/>
      <x:c r="AV91" s="2"/>
      <x:c r="AW91" s="2"/>
      <x:c r="AX91" s="2"/>
      <x:c r="AY91" s="2"/>
      <x:c r="AZ91" s="2"/>
      <x:c r="BA91" s="2"/>
      <x:c r="BB91" s="2"/>
      <x:c r="BC91" s="2"/>
      <x:c r="BD91" s="2"/>
      <x:c r="BE91" s="2"/>
      <x:c r="BF91" s="2"/>
      <x:c r="BG91" s="2"/>
      <x:c r="BH91" s="2"/>
      <x:c r="BI91" s="2"/>
      <x:c r="BJ91" s="2"/>
      <x:c r="BK91" s="2"/>
      <x:c r="BL91" s="2"/>
      <x:c r="BM91" s="2"/>
      <x:c r="BN91" s="2"/>
      <x:c r="BO91" s="2"/>
      <x:c r="BP91" s="2"/>
      <x:c r="BQ91" s="2"/>
      <x:c r="BR91" s="2"/>
      <x:c r="BS91" s="2"/>
      <x:c r="BT91" s="2"/>
      <x:c r="BU91" s="2"/>
      <x:c r="BV91" s="2"/>
      <x:c r="BW91" s="2"/>
      <x:c r="BX91" s="2"/>
      <x:c r="BY91" s="2"/>
      <x:c r="BZ91" s="2"/>
      <x:c r="CA91" s="2"/>
      <x:c r="CB91" s="2"/>
      <x:c r="CC91" s="2"/>
      <x:c r="CD91" s="2"/>
      <x:c r="CE91" s="2"/>
      <x:c r="CF91" s="2"/>
      <x:c r="CG91" s="2"/>
      <x:c r="CH91" s="2"/>
      <x:c r="CI91" s="2"/>
      <x:c r="CJ91" s="2"/>
    </x:row>
    <x:row r="92" ht="28" customHeight="1">
      <x:c r="A92" s="2"/>
      <x:c r="B92" s="2"/>
      <x:c r="C92" s="54"/>
      <x:c r="D92" s="39" t="str">
        <x:v>Não</x:v>
      </x:c>
      <x:c r="E92" s="39" t="str">
        <x:v>Execução</x:v>
      </x:c>
      <x:c r="F92" s="39" t="str">
        <x:v>USD</x:v>
      </x:c>
      <x:c r="G92" s="82"/>
      <x:c r="H92" s="83"/>
      <x:c r="I92" s="39" t="str">
        <x:v>OPEX</x:v>
      </x:c>
      <x:c r="J92" s="85"/>
      <x:c r="K92" s="85"/>
      <x:c r="L92" s="66" t="str">
        <x:f>IF(O92="Completo",(YEAR(K92)-YEAR(J92))*12+MONTH(K92)-MONTH(J92)+1,"")</x:f>
      </x:c>
      <x:c r="M92" s="86" t="str">
        <x:f>IF(D92="Não","",IF(O92&lt;&gt;"Completo","n.a.",G92*H92/L92))</x:f>
      </x:c>
      <x:c r="N92" s="86" t="str">
        <x:f>IF(D92="Não","",IF(O92&lt;&gt;"Completo","n.a.",G92*H92))</x:f>
      </x:c>
      <x:c r="O92" s="44" t="str">
        <x:f>IF(D92="Não","Não incluído",IF(D92&lt;&gt;"Sim","Pendente",IF(AND(C92&lt;&gt;"",OR(F92="USD",F92="BRL"),AND(COUNT(G92:H92)=2,COUNT(J92:K92)=2),G92&gt;=0,H92&gt;=0,OR(I92="CAPEX",I92="OPEX"),K92&gt;=J92,J92&gt;='Premissas'!$D$12,K92&lt;='Premissas'!$D$13),"Completo","Pendente")))</x:f>
        <x:v>Não incluído</x:v>
      </x:c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  <x:c r="AN92" s="2"/>
      <x:c r="AO92" s="2"/>
      <x:c r="AP92" s="2"/>
      <x:c r="AQ92" s="2"/>
      <x:c r="AR92" s="2"/>
      <x:c r="AS92" s="2"/>
      <x:c r="AT92" s="2"/>
      <x:c r="AU92" s="2"/>
      <x:c r="AV92" s="2"/>
      <x:c r="AW92" s="2"/>
      <x:c r="AX92" s="2"/>
      <x:c r="AY92" s="2"/>
      <x:c r="AZ92" s="2"/>
      <x:c r="BA92" s="2"/>
      <x:c r="BB92" s="2"/>
      <x:c r="BC92" s="2"/>
      <x:c r="BD92" s="2"/>
      <x:c r="BE92" s="2"/>
      <x:c r="BF92" s="2"/>
      <x:c r="BG92" s="2"/>
      <x:c r="BH92" s="2"/>
      <x:c r="BI92" s="2"/>
      <x:c r="BJ92" s="2"/>
      <x:c r="BK92" s="2"/>
      <x:c r="BL92" s="2"/>
      <x:c r="BM92" s="2"/>
      <x:c r="BN92" s="2"/>
      <x:c r="BO92" s="2"/>
      <x:c r="BP92" s="2"/>
      <x:c r="BQ92" s="2"/>
      <x:c r="BR92" s="2"/>
      <x:c r="BS92" s="2"/>
      <x:c r="BT92" s="2"/>
      <x:c r="BU92" s="2"/>
      <x:c r="BV92" s="2"/>
      <x:c r="BW92" s="2"/>
      <x:c r="BX92" s="2"/>
      <x:c r="BY92" s="2"/>
      <x:c r="BZ92" s="2"/>
      <x:c r="CA92" s="2"/>
      <x:c r="CB92" s="2"/>
      <x:c r="CC92" s="2"/>
      <x:c r="CD92" s="2"/>
      <x:c r="CE92" s="2"/>
      <x:c r="CF92" s="2"/>
      <x:c r="CG92" s="2"/>
      <x:c r="CH92" s="2"/>
      <x:c r="CI92" s="2"/>
      <x:c r="CJ92" s="2"/>
    </x:row>
    <x:row r="93" ht="28" customHeight="1">
      <x:c r="A93" s="2"/>
      <x:c r="B93" s="2"/>
      <x:c r="C93" s="54"/>
      <x:c r="D93" s="39" t="str">
        <x:v>Não</x:v>
      </x:c>
      <x:c r="E93" s="39" t="str">
        <x:v>Execução</x:v>
      </x:c>
      <x:c r="F93" s="39" t="str">
        <x:v>USD</x:v>
      </x:c>
      <x:c r="G93" s="82"/>
      <x:c r="H93" s="83"/>
      <x:c r="I93" s="39" t="str">
        <x:v>OPEX</x:v>
      </x:c>
      <x:c r="J93" s="85"/>
      <x:c r="K93" s="85"/>
      <x:c r="L93" s="66" t="str">
        <x:f>IF(O93="Completo",(YEAR(K93)-YEAR(J93))*12+MONTH(K93)-MONTH(J93)+1,"")</x:f>
      </x:c>
      <x:c r="M93" s="86" t="str">
        <x:f>IF(D93="Não","",IF(O93&lt;&gt;"Completo","n.a.",G93*H93/L93))</x:f>
      </x:c>
      <x:c r="N93" s="86" t="str">
        <x:f>IF(D93="Não","",IF(O93&lt;&gt;"Completo","n.a.",G93*H93))</x:f>
      </x:c>
      <x:c r="O93" s="44" t="str">
        <x:f>IF(D93="Não","Não incluído",IF(D93&lt;&gt;"Sim","Pendente",IF(AND(C93&lt;&gt;"",OR(F93="USD",F93="BRL"),AND(COUNT(G93:H93)=2,COUNT(J93:K93)=2),G93&gt;=0,H93&gt;=0,OR(I93="CAPEX",I93="OPEX"),K93&gt;=J93,J93&gt;='Premissas'!$D$12,K93&lt;='Premissas'!$D$13),"Completo","Pendente")))</x:f>
        <x:v>Não incluído</x:v>
      </x:c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  <x:c r="AN93" s="2"/>
      <x:c r="AO93" s="2"/>
      <x:c r="AP93" s="2"/>
      <x:c r="AQ93" s="2"/>
      <x:c r="AR93" s="2"/>
      <x:c r="AS93" s="2"/>
      <x:c r="AT93" s="2"/>
      <x:c r="AU93" s="2"/>
      <x:c r="AV93" s="2"/>
      <x:c r="AW93" s="2"/>
      <x:c r="AX93" s="2"/>
      <x:c r="AY93" s="2"/>
      <x:c r="AZ93" s="2"/>
      <x:c r="BA93" s="2"/>
      <x:c r="BB93" s="2"/>
      <x:c r="BC93" s="2"/>
      <x:c r="BD93" s="2"/>
      <x:c r="BE93" s="2"/>
      <x:c r="BF93" s="2"/>
      <x:c r="BG93" s="2"/>
      <x:c r="BH93" s="2"/>
      <x:c r="BI93" s="2"/>
      <x:c r="BJ93" s="2"/>
      <x:c r="BK93" s="2"/>
      <x:c r="BL93" s="2"/>
      <x:c r="BM93" s="2"/>
      <x:c r="BN93" s="2"/>
      <x:c r="BO93" s="2"/>
      <x:c r="BP93" s="2"/>
      <x:c r="BQ93" s="2"/>
      <x:c r="BR93" s="2"/>
      <x:c r="BS93" s="2"/>
      <x:c r="BT93" s="2"/>
      <x:c r="BU93" s="2"/>
      <x:c r="BV93" s="2"/>
      <x:c r="BW93" s="2"/>
      <x:c r="BX93" s="2"/>
      <x:c r="BY93" s="2"/>
      <x:c r="BZ93" s="2"/>
      <x:c r="CA93" s="2"/>
      <x:c r="CB93" s="2"/>
      <x:c r="CC93" s="2"/>
      <x:c r="CD93" s="2"/>
      <x:c r="CE93" s="2"/>
      <x:c r="CF93" s="2"/>
      <x:c r="CG93" s="2"/>
      <x:c r="CH93" s="2"/>
      <x:c r="CI93" s="2"/>
      <x:c r="CJ93" s="2"/>
    </x:row>
    <x:row r="94" ht="28" customHeight="1">
      <x:c r="A94" s="2"/>
      <x:c r="B94" s="2"/>
      <x:c r="C94" s="54"/>
      <x:c r="D94" s="39" t="str">
        <x:v>Não</x:v>
      </x:c>
      <x:c r="E94" s="39" t="str">
        <x:v>Execução</x:v>
      </x:c>
      <x:c r="F94" s="39" t="str">
        <x:v>USD</x:v>
      </x:c>
      <x:c r="G94" s="82"/>
      <x:c r="H94" s="83"/>
      <x:c r="I94" s="39" t="str">
        <x:v>OPEX</x:v>
      </x:c>
      <x:c r="J94" s="85"/>
      <x:c r="K94" s="85"/>
      <x:c r="L94" s="66" t="str">
        <x:f>IF(O94="Completo",(YEAR(K94)-YEAR(J94))*12+MONTH(K94)-MONTH(J94)+1,"")</x:f>
      </x:c>
      <x:c r="M94" s="86" t="str">
        <x:f>IF(D94="Não","",IF(O94&lt;&gt;"Completo","n.a.",G94*H94/L94))</x:f>
      </x:c>
      <x:c r="N94" s="86" t="str">
        <x:f>IF(D94="Não","",IF(O94&lt;&gt;"Completo","n.a.",G94*H94))</x:f>
      </x:c>
      <x:c r="O94" s="44" t="str">
        <x:f>IF(D94="Não","Não incluído",IF(D94&lt;&gt;"Sim","Pendente",IF(AND(C94&lt;&gt;"",OR(F94="USD",F94="BRL"),AND(COUNT(G94:H94)=2,COUNT(J94:K94)=2),G94&gt;=0,H94&gt;=0,OR(I94="CAPEX",I94="OPEX"),K94&gt;=J94,J94&gt;='Premissas'!$D$12,K94&lt;='Premissas'!$D$13),"Completo","Pendente")))</x:f>
        <x:v>Não incluído</x:v>
      </x:c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  <x:c r="AN94" s="2"/>
      <x:c r="AO94" s="2"/>
      <x:c r="AP94" s="2"/>
      <x:c r="AQ94" s="2"/>
      <x:c r="AR94" s="2"/>
      <x:c r="AS94" s="2"/>
      <x:c r="AT94" s="2"/>
      <x:c r="AU94" s="2"/>
      <x:c r="AV94" s="2"/>
      <x:c r="AW94" s="2"/>
      <x:c r="AX94" s="2"/>
      <x:c r="AY94" s="2"/>
      <x:c r="AZ94" s="2"/>
      <x:c r="BA94" s="2"/>
      <x:c r="BB94" s="2"/>
      <x:c r="BC94" s="2"/>
      <x:c r="BD94" s="2"/>
      <x:c r="BE94" s="2"/>
      <x:c r="BF94" s="2"/>
      <x:c r="BG94" s="2"/>
      <x:c r="BH94" s="2"/>
      <x:c r="BI94" s="2"/>
      <x:c r="BJ94" s="2"/>
      <x:c r="BK94" s="2"/>
      <x:c r="BL94" s="2"/>
      <x:c r="BM94" s="2"/>
      <x:c r="BN94" s="2"/>
      <x:c r="BO94" s="2"/>
      <x:c r="BP94" s="2"/>
      <x:c r="BQ94" s="2"/>
      <x:c r="BR94" s="2"/>
      <x:c r="BS94" s="2"/>
      <x:c r="BT94" s="2"/>
      <x:c r="BU94" s="2"/>
      <x:c r="BV94" s="2"/>
      <x:c r="BW94" s="2"/>
      <x:c r="BX94" s="2"/>
      <x:c r="BY94" s="2"/>
      <x:c r="BZ94" s="2"/>
      <x:c r="CA94" s="2"/>
      <x:c r="CB94" s="2"/>
      <x:c r="CC94" s="2"/>
      <x:c r="CD94" s="2"/>
      <x:c r="CE94" s="2"/>
      <x:c r="CF94" s="2"/>
      <x:c r="CG94" s="2"/>
      <x:c r="CH94" s="2"/>
      <x:c r="CI94" s="2"/>
      <x:c r="CJ94" s="2"/>
    </x:row>
    <x:row r="95" ht="28" customHeight="1">
      <x:c r="A95" s="2"/>
      <x:c r="B95" s="2"/>
      <x:c r="C95" s="54"/>
      <x:c r="D95" s="39" t="str">
        <x:v>Não</x:v>
      </x:c>
      <x:c r="E95" s="39" t="str">
        <x:v>Execução</x:v>
      </x:c>
      <x:c r="F95" s="39" t="str">
        <x:v>USD</x:v>
      </x:c>
      <x:c r="G95" s="82"/>
      <x:c r="H95" s="83"/>
      <x:c r="I95" s="39" t="str">
        <x:v>OPEX</x:v>
      </x:c>
      <x:c r="J95" s="85"/>
      <x:c r="K95" s="85"/>
      <x:c r="L95" s="66" t="str">
        <x:f>IF(O95="Completo",(YEAR(K95)-YEAR(J95))*12+MONTH(K95)-MONTH(J95)+1,"")</x:f>
      </x:c>
      <x:c r="M95" s="86" t="str">
        <x:f>IF(D95="Não","",IF(O95&lt;&gt;"Completo","n.a.",G95*H95/L95))</x:f>
      </x:c>
      <x:c r="N95" s="86" t="str">
        <x:f>IF(D95="Não","",IF(O95&lt;&gt;"Completo","n.a.",G95*H95))</x:f>
      </x:c>
      <x:c r="O95" s="44" t="str">
        <x:f>IF(D95="Não","Não incluído",IF(D95&lt;&gt;"Sim","Pendente",IF(AND(C95&lt;&gt;"",OR(F95="USD",F95="BRL"),AND(COUNT(G95:H95)=2,COUNT(J95:K95)=2),G95&gt;=0,H95&gt;=0,OR(I95="CAPEX",I95="OPEX"),K95&gt;=J95,J95&gt;='Premissas'!$D$12,K95&lt;='Premissas'!$D$13),"Completo","Pendente")))</x:f>
        <x:v>Não incluído</x:v>
      </x:c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  <x:c r="AN95" s="2"/>
      <x:c r="AO95" s="2"/>
      <x:c r="AP95" s="2"/>
      <x:c r="AQ95" s="2"/>
      <x:c r="AR95" s="2"/>
      <x:c r="AS95" s="2"/>
      <x:c r="AT95" s="2"/>
      <x:c r="AU95" s="2"/>
      <x:c r="AV95" s="2"/>
      <x:c r="AW95" s="2"/>
      <x:c r="AX95" s="2"/>
      <x:c r="AY95" s="2"/>
      <x:c r="AZ95" s="2"/>
      <x:c r="BA95" s="2"/>
      <x:c r="BB95" s="2"/>
      <x:c r="BC95" s="2"/>
      <x:c r="BD95" s="2"/>
      <x:c r="BE95" s="2"/>
      <x:c r="BF95" s="2"/>
      <x:c r="BG95" s="2"/>
      <x:c r="BH95" s="2"/>
      <x:c r="BI95" s="2"/>
      <x:c r="BJ95" s="2"/>
      <x:c r="BK95" s="2"/>
      <x:c r="BL95" s="2"/>
      <x:c r="BM95" s="2"/>
      <x:c r="BN95" s="2"/>
      <x:c r="BO95" s="2"/>
      <x:c r="BP95" s="2"/>
      <x:c r="BQ95" s="2"/>
      <x:c r="BR95" s="2"/>
      <x:c r="BS95" s="2"/>
      <x:c r="BT95" s="2"/>
      <x:c r="BU95" s="2"/>
      <x:c r="BV95" s="2"/>
      <x:c r="BW95" s="2"/>
      <x:c r="BX95" s="2"/>
      <x:c r="BY95" s="2"/>
      <x:c r="BZ95" s="2"/>
      <x:c r="CA95" s="2"/>
      <x:c r="CB95" s="2"/>
      <x:c r="CC95" s="2"/>
      <x:c r="CD95" s="2"/>
      <x:c r="CE95" s="2"/>
      <x:c r="CF95" s="2"/>
      <x:c r="CG95" s="2"/>
      <x:c r="CH95" s="2"/>
      <x:c r="CI95" s="2"/>
      <x:c r="CJ95" s="2"/>
    </x:row>
    <x:row r="96" ht="28" customHeight="1">
      <x:c r="A96" s="2"/>
      <x:c r="B96" s="2"/>
      <x:c r="C96" s="54"/>
      <x:c r="D96" s="39" t="str">
        <x:v>Não</x:v>
      </x:c>
      <x:c r="E96" s="39" t="str">
        <x:v>Execução</x:v>
      </x:c>
      <x:c r="F96" s="39" t="str">
        <x:v>USD</x:v>
      </x:c>
      <x:c r="G96" s="82"/>
      <x:c r="H96" s="83"/>
      <x:c r="I96" s="39" t="str">
        <x:v>OPEX</x:v>
      </x:c>
      <x:c r="J96" s="85"/>
      <x:c r="K96" s="85"/>
      <x:c r="L96" s="66" t="str">
        <x:f>IF(O96="Completo",(YEAR(K96)-YEAR(J96))*12+MONTH(K96)-MONTH(J96)+1,"")</x:f>
      </x:c>
      <x:c r="M96" s="86" t="str">
        <x:f>IF(D96="Não","",IF(O96&lt;&gt;"Completo","n.a.",G96*H96/L96))</x:f>
      </x:c>
      <x:c r="N96" s="86" t="str">
        <x:f>IF(D96="Não","",IF(O96&lt;&gt;"Completo","n.a.",G96*H96))</x:f>
      </x:c>
      <x:c r="O96" s="44" t="str">
        <x:f>IF(D96="Não","Não incluído",IF(D96&lt;&gt;"Sim","Pendente",IF(AND(C96&lt;&gt;"",OR(F96="USD",F96="BRL"),AND(COUNT(G96:H96)=2,COUNT(J96:K96)=2),G96&gt;=0,H96&gt;=0,OR(I96="CAPEX",I96="OPEX"),K96&gt;=J96,J96&gt;='Premissas'!$D$12,K96&lt;='Premissas'!$D$13),"Completo","Pendente")))</x:f>
        <x:v>Não incluído</x:v>
      </x:c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  <x:c r="AN96" s="2"/>
      <x:c r="AO96" s="2"/>
      <x:c r="AP96" s="2"/>
      <x:c r="AQ96" s="2"/>
      <x:c r="AR96" s="2"/>
      <x:c r="AS96" s="2"/>
      <x:c r="AT96" s="2"/>
      <x:c r="AU96" s="2"/>
      <x:c r="AV96" s="2"/>
      <x:c r="AW96" s="2"/>
      <x:c r="AX96" s="2"/>
      <x:c r="AY96" s="2"/>
      <x:c r="AZ96" s="2"/>
      <x:c r="BA96" s="2"/>
      <x:c r="BB96" s="2"/>
      <x:c r="BC96" s="2"/>
      <x:c r="BD96" s="2"/>
      <x:c r="BE96" s="2"/>
      <x:c r="BF96" s="2"/>
      <x:c r="BG96" s="2"/>
      <x:c r="BH96" s="2"/>
      <x:c r="BI96" s="2"/>
      <x:c r="BJ96" s="2"/>
      <x:c r="BK96" s="2"/>
      <x:c r="BL96" s="2"/>
      <x:c r="BM96" s="2"/>
      <x:c r="BN96" s="2"/>
      <x:c r="BO96" s="2"/>
      <x:c r="BP96" s="2"/>
      <x:c r="BQ96" s="2"/>
      <x:c r="BR96" s="2"/>
      <x:c r="BS96" s="2"/>
      <x:c r="BT96" s="2"/>
      <x:c r="BU96" s="2"/>
      <x:c r="BV96" s="2"/>
      <x:c r="BW96" s="2"/>
      <x:c r="BX96" s="2"/>
      <x:c r="BY96" s="2"/>
      <x:c r="BZ96" s="2"/>
      <x:c r="CA96" s="2"/>
      <x:c r="CB96" s="2"/>
      <x:c r="CC96" s="2"/>
      <x:c r="CD96" s="2"/>
      <x:c r="CE96" s="2"/>
      <x:c r="CF96" s="2"/>
      <x:c r="CG96" s="2"/>
      <x:c r="CH96" s="2"/>
      <x:c r="CI96" s="2"/>
      <x:c r="CJ96" s="2"/>
    </x:row>
    <x:row r="97" ht="28" customHeight="1">
      <x:c r="A97" s="2"/>
      <x:c r="B97" s="2"/>
      <x:c r="C97" s="54"/>
      <x:c r="D97" s="39" t="str">
        <x:v>Não</x:v>
      </x:c>
      <x:c r="E97" s="39" t="str">
        <x:v>Execução</x:v>
      </x:c>
      <x:c r="F97" s="39" t="str">
        <x:v>USD</x:v>
      </x:c>
      <x:c r="G97" s="82"/>
      <x:c r="H97" s="83"/>
      <x:c r="I97" s="39" t="str">
        <x:v>OPEX</x:v>
      </x:c>
      <x:c r="J97" s="85"/>
      <x:c r="K97" s="85"/>
      <x:c r="L97" s="66" t="str">
        <x:f>IF(O97="Completo",(YEAR(K97)-YEAR(J97))*12+MONTH(K97)-MONTH(J97)+1,"")</x:f>
      </x:c>
      <x:c r="M97" s="86" t="str">
        <x:f>IF(D97="Não","",IF(O97&lt;&gt;"Completo","n.a.",G97*H97/L97))</x:f>
      </x:c>
      <x:c r="N97" s="86" t="str">
        <x:f>IF(D97="Não","",IF(O97&lt;&gt;"Completo","n.a.",G97*H97))</x:f>
      </x:c>
      <x:c r="O97" s="44" t="str">
        <x:f>IF(D97="Não","Não incluído",IF(D97&lt;&gt;"Sim","Pendente",IF(AND(C97&lt;&gt;"",OR(F97="USD",F97="BRL"),AND(COUNT(G97:H97)=2,COUNT(J97:K97)=2),G97&gt;=0,H97&gt;=0,OR(I97="CAPEX",I97="OPEX"),K97&gt;=J97,J97&gt;='Premissas'!$D$12,K97&lt;='Premissas'!$D$13),"Completo","Pendente")))</x:f>
        <x:v>Não incluído</x:v>
      </x:c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  <x:c r="AN97" s="2"/>
      <x:c r="AO97" s="2"/>
      <x:c r="AP97" s="2"/>
      <x:c r="AQ97" s="2"/>
      <x:c r="AR97" s="2"/>
      <x:c r="AS97" s="2"/>
      <x:c r="AT97" s="2"/>
      <x:c r="AU97" s="2"/>
      <x:c r="AV97" s="2"/>
      <x:c r="AW97" s="2"/>
      <x:c r="AX97" s="2"/>
      <x:c r="AY97" s="2"/>
      <x:c r="AZ97" s="2"/>
      <x:c r="BA97" s="2"/>
      <x:c r="BB97" s="2"/>
      <x:c r="BC97" s="2"/>
      <x:c r="BD97" s="2"/>
      <x:c r="BE97" s="2"/>
      <x:c r="BF97" s="2"/>
      <x:c r="BG97" s="2"/>
      <x:c r="BH97" s="2"/>
      <x:c r="BI97" s="2"/>
      <x:c r="BJ97" s="2"/>
      <x:c r="BK97" s="2"/>
      <x:c r="BL97" s="2"/>
      <x:c r="BM97" s="2"/>
      <x:c r="BN97" s="2"/>
      <x:c r="BO97" s="2"/>
      <x:c r="BP97" s="2"/>
      <x:c r="BQ97" s="2"/>
      <x:c r="BR97" s="2"/>
      <x:c r="BS97" s="2"/>
      <x:c r="BT97" s="2"/>
      <x:c r="BU97" s="2"/>
      <x:c r="BV97" s="2"/>
      <x:c r="BW97" s="2"/>
      <x:c r="BX97" s="2"/>
      <x:c r="BY97" s="2"/>
      <x:c r="BZ97" s="2"/>
      <x:c r="CA97" s="2"/>
      <x:c r="CB97" s="2"/>
      <x:c r="CC97" s="2"/>
      <x:c r="CD97" s="2"/>
      <x:c r="CE97" s="2"/>
      <x:c r="CF97" s="2"/>
      <x:c r="CG97" s="2"/>
      <x:c r="CH97" s="2"/>
      <x:c r="CI97" s="2"/>
      <x:c r="CJ97" s="2"/>
    </x:row>
    <x:row r="98" ht="28" customHeight="1">
      <x:c r="A98" s="2"/>
      <x:c r="B98" s="2"/>
      <x:c r="C98" s="54"/>
      <x:c r="D98" s="39" t="str">
        <x:v>Não</x:v>
      </x:c>
      <x:c r="E98" s="39" t="str">
        <x:v>Execução</x:v>
      </x:c>
      <x:c r="F98" s="39" t="str">
        <x:v>USD</x:v>
      </x:c>
      <x:c r="G98" s="82"/>
      <x:c r="H98" s="83"/>
      <x:c r="I98" s="39" t="str">
        <x:v>OPEX</x:v>
      </x:c>
      <x:c r="J98" s="85"/>
      <x:c r="K98" s="85"/>
      <x:c r="L98" s="66" t="str">
        <x:f>IF(O98="Completo",(YEAR(K98)-YEAR(J98))*12+MONTH(K98)-MONTH(J98)+1,"")</x:f>
      </x:c>
      <x:c r="M98" s="86" t="str">
        <x:f>IF(D98="Não","",IF(O98&lt;&gt;"Completo","n.a.",G98*H98/L98))</x:f>
      </x:c>
      <x:c r="N98" s="86" t="str">
        <x:f>IF(D98="Não","",IF(O98&lt;&gt;"Completo","n.a.",G98*H98))</x:f>
      </x:c>
      <x:c r="O98" s="44" t="str">
        <x:f>IF(D98="Não","Não incluído",IF(D98&lt;&gt;"Sim","Pendente",IF(AND(C98&lt;&gt;"",OR(F98="USD",F98="BRL"),AND(COUNT(G98:H98)=2,COUNT(J98:K98)=2),G98&gt;=0,H98&gt;=0,OR(I98="CAPEX",I98="OPEX"),K98&gt;=J98,J98&gt;='Premissas'!$D$12,K98&lt;='Premissas'!$D$13),"Completo","Pendente")))</x:f>
        <x:v>Não incluído</x:v>
      </x:c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  <x:c r="AN98" s="2"/>
      <x:c r="AO98" s="2"/>
      <x:c r="AP98" s="2"/>
      <x:c r="AQ98" s="2"/>
      <x:c r="AR98" s="2"/>
      <x:c r="AS98" s="2"/>
      <x:c r="AT98" s="2"/>
      <x:c r="AU98" s="2"/>
      <x:c r="AV98" s="2"/>
      <x:c r="AW98" s="2"/>
      <x:c r="AX98" s="2"/>
      <x:c r="AY98" s="2"/>
      <x:c r="AZ98" s="2"/>
      <x:c r="BA98" s="2"/>
      <x:c r="BB98" s="2"/>
      <x:c r="BC98" s="2"/>
      <x:c r="BD98" s="2"/>
      <x:c r="BE98" s="2"/>
      <x:c r="BF98" s="2"/>
      <x:c r="BG98" s="2"/>
      <x:c r="BH98" s="2"/>
      <x:c r="BI98" s="2"/>
      <x:c r="BJ98" s="2"/>
      <x:c r="BK98" s="2"/>
      <x:c r="BL98" s="2"/>
      <x:c r="BM98" s="2"/>
      <x:c r="BN98" s="2"/>
      <x:c r="BO98" s="2"/>
      <x:c r="BP98" s="2"/>
      <x:c r="BQ98" s="2"/>
      <x:c r="BR98" s="2"/>
      <x:c r="BS98" s="2"/>
      <x:c r="BT98" s="2"/>
      <x:c r="BU98" s="2"/>
      <x:c r="BV98" s="2"/>
      <x:c r="BW98" s="2"/>
      <x:c r="BX98" s="2"/>
      <x:c r="BY98" s="2"/>
      <x:c r="BZ98" s="2"/>
      <x:c r="CA98" s="2"/>
      <x:c r="CB98" s="2"/>
      <x:c r="CC98" s="2"/>
      <x:c r="CD98" s="2"/>
      <x:c r="CE98" s="2"/>
      <x:c r="CF98" s="2"/>
      <x:c r="CG98" s="2"/>
      <x:c r="CH98" s="2"/>
      <x:c r="CI98" s="2"/>
      <x:c r="CJ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  <x:c r="AN99" s="2"/>
      <x:c r="AO99" s="2"/>
      <x:c r="AP99" s="2"/>
      <x:c r="AQ99" s="2"/>
      <x:c r="AR99" s="2"/>
      <x:c r="AS99" s="2"/>
      <x:c r="AT99" s="2"/>
      <x:c r="AU99" s="2"/>
      <x:c r="AV99" s="2"/>
      <x:c r="AW99" s="2"/>
      <x:c r="AX99" s="2"/>
      <x:c r="AY99" s="2"/>
      <x:c r="AZ99" s="2"/>
      <x:c r="BA99" s="2"/>
      <x:c r="BB99" s="2"/>
      <x:c r="BC99" s="2"/>
      <x:c r="BD99" s="2"/>
      <x:c r="BE99" s="2"/>
      <x:c r="BF99" s="2"/>
      <x:c r="BG99" s="2"/>
      <x:c r="BH99" s="2"/>
      <x:c r="BI99" s="2"/>
      <x:c r="BJ99" s="2"/>
      <x:c r="BK99" s="2"/>
      <x:c r="BL99" s="2"/>
      <x:c r="BM99" s="2"/>
      <x:c r="BN99" s="2"/>
      <x:c r="BO99" s="2"/>
      <x:c r="BP99" s="2"/>
      <x:c r="BQ99" s="2"/>
      <x:c r="BR99" s="2"/>
      <x:c r="BS99" s="2"/>
      <x:c r="BT99" s="2"/>
      <x:c r="BU99" s="2"/>
      <x:c r="BV99" s="2"/>
      <x:c r="BW99" s="2"/>
      <x:c r="BX99" s="2"/>
      <x:c r="BY99" s="2"/>
      <x:c r="BZ99" s="2"/>
      <x:c r="CA99" s="2"/>
      <x:c r="CB99" s="2"/>
      <x:c r="CC99" s="2"/>
      <x:c r="CD99" s="2"/>
      <x:c r="CE99" s="2"/>
      <x:c r="CF99" s="2"/>
      <x:c r="CG99" s="2"/>
      <x:c r="CH99" s="2"/>
      <x:c r="CI99" s="2"/>
      <x:c r="CJ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  <x:c r="AN100" s="2"/>
      <x:c r="AO100" s="2"/>
      <x:c r="AP100" s="2"/>
      <x:c r="AQ100" s="2"/>
      <x:c r="AR100" s="2"/>
      <x:c r="AS100" s="2"/>
      <x:c r="AT100" s="2"/>
      <x:c r="AU100" s="2"/>
      <x:c r="AV100" s="2"/>
      <x:c r="AW100" s="2"/>
      <x:c r="AX100" s="2"/>
      <x:c r="AY100" s="2"/>
      <x:c r="AZ100" s="2"/>
      <x:c r="BA100" s="2"/>
      <x:c r="BB100" s="2"/>
      <x:c r="BC100" s="2"/>
      <x:c r="BD100" s="2"/>
      <x:c r="BE100" s="2"/>
      <x:c r="BF100" s="2"/>
      <x:c r="BG100" s="2"/>
      <x:c r="BH100" s="2"/>
      <x:c r="BI100" s="2"/>
      <x:c r="BJ100" s="2"/>
      <x:c r="BK100" s="2"/>
      <x:c r="BL100" s="2"/>
      <x:c r="BM100" s="2"/>
      <x:c r="BN100" s="2"/>
      <x:c r="BO100" s="2"/>
      <x:c r="BP100" s="2"/>
      <x:c r="BQ100" s="2"/>
      <x:c r="BR100" s="2"/>
      <x:c r="BS100" s="2"/>
      <x:c r="BT100" s="2"/>
      <x:c r="BU100" s="2"/>
      <x:c r="BV100" s="2"/>
      <x:c r="BW100" s="2"/>
      <x:c r="BX100" s="2"/>
      <x:c r="BY100" s="2"/>
      <x:c r="BZ100" s="2"/>
      <x:c r="CA100" s="2"/>
      <x:c r="CB100" s="2"/>
      <x:c r="CC100" s="2"/>
      <x:c r="CD100" s="2"/>
      <x:c r="CE100" s="2"/>
      <x:c r="CF100" s="2"/>
      <x:c r="CG100" s="2"/>
      <x:c r="CH100" s="2"/>
      <x:c r="CI100" s="2"/>
      <x:c r="CJ100" s="2"/>
    </x:row>
    <x:row r="101" ht="22" customHeight="1">
      <x:c r="A101" s="2"/>
      <x:c r="B101" s="2"/>
      <x:c r="C101" s="2" t="str">
        <x:v>Reserva de contingência (%)</x:v>
      </x:c>
      <x:c r="D101" s="10"/>
      <x:c r="E101" s="2"/>
      <x:c r="F101" s="6" t="str">
        <x:v>Aplica-se à base. É reserva planejada, não despesa realizada. Informar 0% se não houver reserva.</x:v>
      </x:c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2"/>
      <x:c r="AK101" s="2"/>
      <x:c r="AL101" s="2"/>
      <x:c r="AM101" s="2"/>
      <x:c r="AN101" s="2"/>
      <x:c r="AO101" s="2"/>
      <x:c r="AP101" s="2"/>
      <x:c r="AQ101" s="2"/>
      <x:c r="AR101" s="2"/>
      <x:c r="AS101" s="2"/>
      <x:c r="AT101" s="2"/>
      <x:c r="AU101" s="2"/>
      <x:c r="AV101" s="2"/>
      <x:c r="AW101" s="2"/>
      <x:c r="AX101" s="2"/>
      <x:c r="AY101" s="2"/>
      <x:c r="AZ101" s="2"/>
      <x:c r="BA101" s="2"/>
      <x:c r="BB101" s="2"/>
      <x:c r="BC101" s="2"/>
      <x:c r="BD101" s="2"/>
      <x:c r="BE101" s="2"/>
      <x:c r="BF101" s="2"/>
      <x:c r="BG101" s="2"/>
      <x:c r="BH101" s="2"/>
      <x:c r="BI101" s="2"/>
      <x:c r="BJ101" s="2"/>
      <x:c r="BK101" s="2"/>
      <x:c r="BL101" s="2"/>
      <x:c r="BM101" s="2"/>
      <x:c r="BN101" s="2"/>
      <x:c r="BO101" s="2"/>
      <x:c r="BP101" s="2"/>
      <x:c r="BQ101" s="2"/>
      <x:c r="BR101" s="2"/>
      <x:c r="BS101" s="2"/>
      <x:c r="BT101" s="2"/>
      <x:c r="BU101" s="2"/>
      <x:c r="BV101" s="2"/>
      <x:c r="BW101" s="2"/>
      <x:c r="BX101" s="2"/>
      <x:c r="BY101" s="2"/>
      <x:c r="BZ101" s="2"/>
      <x:c r="CA101" s="2"/>
      <x:c r="CB101" s="2"/>
      <x:c r="CC101" s="2"/>
      <x:c r="CD101" s="2"/>
      <x:c r="CE101" s="2"/>
      <x:c r="CF101" s="2"/>
      <x:c r="CG101" s="2"/>
      <x:c r="CH101" s="2"/>
      <x:c r="CI101" s="2"/>
      <x:c r="CJ101" s="2"/>
    </x:row>
    <x:row r="102" ht="22" customHeight="1">
      <x:c r="A102" s="2"/>
      <x:c r="B102" s="2"/>
      <x:c r="C102" s="2" t="str">
        <x:v>Linhas incluídas</x:v>
      </x:c>
      <x:c r="D102" s="13" t="n">
        <x:f>COUNTIFS(D47:D54,"Sim")+COUNTIFS(D59:D98,"Sim")</x:f>
        <x:v>0</x:v>
      </x:c>
      <x:c r="E102" s="2"/>
      <x:c r="F102" s="2" t="str">
        <x:v>Linhas pendentes</x:v>
      </x:c>
      <x:c r="G102" s="2"/>
      <x:c r="H102" s="13" t="n">
        <x:f>COUNTIFS(D47:D54,"Sim",O47:O54,"&lt;&gt;Completo")+COUNTIFS(D59:D98,"Sim",O59:O98,"&lt;&gt;Completo")</x:f>
        <x:v>0</x:v>
      </x:c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2"/>
      <x:c r="AK102" s="2"/>
      <x:c r="AL102" s="2"/>
      <x:c r="AM102" s="2"/>
      <x:c r="AN102" s="2"/>
      <x:c r="AO102" s="2"/>
      <x:c r="AP102" s="2"/>
      <x:c r="AQ102" s="2"/>
      <x:c r="AR102" s="2"/>
      <x:c r="AS102" s="2"/>
      <x:c r="AT102" s="2"/>
      <x:c r="AU102" s="2"/>
      <x:c r="AV102" s="2"/>
      <x:c r="AW102" s="2"/>
      <x:c r="AX102" s="2"/>
      <x:c r="AY102" s="2"/>
      <x:c r="AZ102" s="2"/>
      <x:c r="BA102" s="2"/>
      <x:c r="BB102" s="2"/>
      <x:c r="BC102" s="2"/>
      <x:c r="BD102" s="2"/>
      <x:c r="BE102" s="2"/>
      <x:c r="BF102" s="2"/>
      <x:c r="BG102" s="2"/>
      <x:c r="BH102" s="2"/>
      <x:c r="BI102" s="2"/>
      <x:c r="BJ102" s="2"/>
      <x:c r="BK102" s="2"/>
      <x:c r="BL102" s="2"/>
      <x:c r="BM102" s="2"/>
      <x:c r="BN102" s="2"/>
      <x:c r="BO102" s="2"/>
      <x:c r="BP102" s="2"/>
      <x:c r="BQ102" s="2"/>
      <x:c r="BR102" s="2"/>
      <x:c r="BS102" s="2"/>
      <x:c r="BT102" s="2"/>
      <x:c r="BU102" s="2"/>
      <x:c r="BV102" s="2"/>
      <x:c r="BW102" s="2"/>
      <x:c r="BX102" s="2"/>
      <x:c r="BY102" s="2"/>
      <x:c r="BZ102" s="2"/>
      <x:c r="CA102" s="2"/>
      <x:c r="CB102" s="2"/>
      <x:c r="CC102" s="2"/>
      <x:c r="CD102" s="2"/>
      <x:c r="CE102" s="2"/>
      <x:c r="CF102" s="2"/>
      <x:c r="CG102" s="2"/>
      <x:c r="CH102" s="2"/>
      <x:c r="CI102" s="2"/>
      <x:c r="CJ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2"/>
      <x:c r="AK103" s="2"/>
      <x:c r="AL103" s="2"/>
      <x:c r="AM103" s="2"/>
      <x:c r="AN103" s="2"/>
      <x:c r="AO103" s="2"/>
      <x:c r="AP103" s="2"/>
      <x:c r="AQ103" s="2"/>
      <x:c r="AR103" s="2"/>
      <x:c r="AS103" s="2"/>
      <x:c r="AT103" s="2"/>
      <x:c r="AU103" s="2"/>
      <x:c r="AV103" s="2"/>
      <x:c r="AW103" s="2"/>
      <x:c r="AX103" s="2"/>
      <x:c r="AY103" s="2"/>
      <x:c r="AZ103" s="2"/>
      <x:c r="BA103" s="2"/>
      <x:c r="BB103" s="2"/>
      <x:c r="BC103" s="2"/>
      <x:c r="BD103" s="2"/>
      <x:c r="BE103" s="2"/>
      <x:c r="BF103" s="2"/>
      <x:c r="BG103" s="2"/>
      <x:c r="BH103" s="2"/>
      <x:c r="BI103" s="2"/>
      <x:c r="BJ103" s="2"/>
      <x:c r="BK103" s="2"/>
      <x:c r="BL103" s="2"/>
      <x:c r="BM103" s="2"/>
      <x:c r="BN103" s="2"/>
      <x:c r="BO103" s="2"/>
      <x:c r="BP103" s="2"/>
      <x:c r="BQ103" s="2"/>
      <x:c r="BR103" s="2"/>
      <x:c r="BS103" s="2"/>
      <x:c r="BT103" s="2"/>
      <x:c r="BU103" s="2"/>
      <x:c r="BV103" s="2"/>
      <x:c r="BW103" s="2"/>
      <x:c r="BX103" s="2"/>
      <x:c r="BY103" s="2"/>
      <x:c r="BZ103" s="2"/>
      <x:c r="CA103" s="2"/>
      <x:c r="CB103" s="2"/>
      <x:c r="CC103" s="2"/>
      <x:c r="CD103" s="2"/>
      <x:c r="CE103" s="2"/>
      <x:c r="CF103" s="2"/>
      <x:c r="CG103" s="2"/>
      <x:c r="CH103" s="2"/>
      <x:c r="CI103" s="2"/>
      <x:c r="CJ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2"/>
      <x:c r="AK104" s="2"/>
      <x:c r="AL104" s="2"/>
      <x:c r="AM104" s="2"/>
      <x:c r="AN104" s="2"/>
      <x:c r="AO104" s="2"/>
      <x:c r="AP104" s="2"/>
      <x:c r="AQ104" s="2"/>
      <x:c r="AR104" s="2"/>
      <x:c r="AS104" s="2"/>
      <x:c r="AT104" s="2"/>
      <x:c r="AU104" s="2"/>
      <x:c r="AV104" s="2"/>
      <x:c r="AW104" s="2"/>
      <x:c r="AX104" s="2"/>
      <x:c r="AY104" s="2"/>
      <x:c r="AZ104" s="2"/>
      <x:c r="BA104" s="2"/>
      <x:c r="BB104" s="2"/>
      <x:c r="BC104" s="2"/>
      <x:c r="BD104" s="2"/>
      <x:c r="BE104" s="2"/>
      <x:c r="BF104" s="2"/>
      <x:c r="BG104" s="2"/>
      <x:c r="BH104" s="2"/>
      <x:c r="BI104" s="2"/>
      <x:c r="BJ104" s="2"/>
      <x:c r="BK104" s="2"/>
      <x:c r="BL104" s="2"/>
      <x:c r="BM104" s="2"/>
      <x:c r="BN104" s="2"/>
      <x:c r="BO104" s="2"/>
      <x:c r="BP104" s="2"/>
      <x:c r="BQ104" s="2"/>
      <x:c r="BR104" s="2"/>
      <x:c r="BS104" s="2"/>
      <x:c r="BT104" s="2"/>
      <x:c r="BU104" s="2"/>
      <x:c r="BV104" s="2"/>
      <x:c r="BW104" s="2"/>
      <x:c r="BX104" s="2"/>
      <x:c r="BY104" s="2"/>
      <x:c r="BZ104" s="2"/>
      <x:c r="CA104" s="2"/>
      <x:c r="CB104" s="2"/>
      <x:c r="CC104" s="2"/>
      <x:c r="CD104" s="2"/>
      <x:c r="CE104" s="2"/>
      <x:c r="CF104" s="2"/>
      <x:c r="CG104" s="2"/>
      <x:c r="CH104" s="2"/>
      <x:c r="CI104" s="2"/>
      <x:c r="CJ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2"/>
      <x:c r="AK105" s="2"/>
      <x:c r="AL105" s="2"/>
      <x:c r="AM105" s="2"/>
      <x:c r="AN105" s="2"/>
      <x:c r="AO105" s="2"/>
      <x:c r="AP105" s="2"/>
      <x:c r="AQ105" s="2"/>
      <x:c r="AR105" s="2"/>
      <x:c r="AS105" s="2"/>
      <x:c r="AT105" s="2"/>
      <x:c r="AU105" s="2"/>
      <x:c r="AV105" s="2"/>
      <x:c r="AW105" s="2"/>
      <x:c r="AX105" s="2"/>
      <x:c r="AY105" s="2"/>
      <x:c r="AZ105" s="2"/>
      <x:c r="BA105" s="2"/>
      <x:c r="BB105" s="2"/>
      <x:c r="BC105" s="2"/>
      <x:c r="BD105" s="2"/>
      <x:c r="BE105" s="2"/>
      <x:c r="BF105" s="2"/>
      <x:c r="BG105" s="2"/>
      <x:c r="BH105" s="2"/>
      <x:c r="BI105" s="2"/>
      <x:c r="BJ105" s="2"/>
      <x:c r="BK105" s="2"/>
      <x:c r="BL105" s="2"/>
      <x:c r="BM105" s="2"/>
      <x:c r="BN105" s="2"/>
      <x:c r="BO105" s="2"/>
      <x:c r="BP105" s="2"/>
      <x:c r="BQ105" s="2"/>
      <x:c r="BR105" s="2"/>
      <x:c r="BS105" s="2"/>
      <x:c r="BT105" s="2"/>
      <x:c r="BU105" s="2"/>
      <x:c r="BV105" s="2"/>
      <x:c r="BW105" s="2"/>
      <x:c r="BX105" s="2"/>
      <x:c r="BY105" s="2"/>
      <x:c r="BZ105" s="2"/>
      <x:c r="CA105" s="2"/>
      <x:c r="CB105" s="2"/>
      <x:c r="CC105" s="2"/>
      <x:c r="CD105" s="2"/>
      <x:c r="CE105" s="2"/>
      <x:c r="CF105" s="2"/>
      <x:c r="CG105" s="2"/>
      <x:c r="CH105" s="2"/>
      <x:c r="CI105" s="2"/>
      <x:c r="CJ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2"/>
      <x:c r="AK106" s="2"/>
      <x:c r="AL106" s="2"/>
      <x:c r="AM106" s="2"/>
      <x:c r="AN106" s="2"/>
      <x:c r="AO106" s="2"/>
      <x:c r="AP106" s="2"/>
      <x:c r="AQ106" s="2"/>
      <x:c r="AR106" s="2"/>
      <x:c r="AS106" s="2"/>
      <x:c r="AT106" s="2"/>
      <x:c r="AU106" s="2"/>
      <x:c r="AV106" s="2"/>
      <x:c r="AW106" s="2"/>
      <x:c r="AX106" s="2"/>
      <x:c r="AY106" s="2"/>
      <x:c r="AZ106" s="2"/>
      <x:c r="BA106" s="2"/>
      <x:c r="BB106" s="2"/>
      <x:c r="BC106" s="2"/>
      <x:c r="BD106" s="2"/>
      <x:c r="BE106" s="2"/>
      <x:c r="BF106" s="2"/>
      <x:c r="BG106" s="2"/>
      <x:c r="BH106" s="2"/>
      <x:c r="BI106" s="2"/>
      <x:c r="BJ106" s="2"/>
      <x:c r="BK106" s="2"/>
      <x:c r="BL106" s="2"/>
      <x:c r="BM106" s="2"/>
      <x:c r="BN106" s="2"/>
      <x:c r="BO106" s="2"/>
      <x:c r="BP106" s="2"/>
      <x:c r="BQ106" s="2"/>
      <x:c r="BR106" s="2"/>
      <x:c r="BS106" s="2"/>
      <x:c r="BT106" s="2"/>
      <x:c r="BU106" s="2"/>
      <x:c r="BV106" s="2"/>
      <x:c r="BW106" s="2"/>
      <x:c r="BX106" s="2"/>
      <x:c r="BY106" s="2"/>
      <x:c r="BZ106" s="2"/>
      <x:c r="CA106" s="2"/>
      <x:c r="CB106" s="2"/>
      <x:c r="CC106" s="2"/>
      <x:c r="CD106" s="2"/>
      <x:c r="CE106" s="2"/>
      <x:c r="CF106" s="2"/>
      <x:c r="CG106" s="2"/>
      <x:c r="CH106" s="2"/>
      <x:c r="CI106" s="2"/>
      <x:c r="CJ106" s="2"/>
    </x:row>
    <x:row r="107" ht="26" customHeight="1">
      <x:c r="A107" s="2"/>
      <x:c r="B107" s="2"/>
      <x:c r="C107" s="17" t="str">
        <x:v>Calendário mensal de desembolsos e captação</x:v>
      </x:c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9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2"/>
      <x:c r="AK107" s="2"/>
      <x:c r="AL107" s="2"/>
      <x:c r="AM107" s="2"/>
      <x:c r="AN107" s="2"/>
      <x:c r="AO107" s="2"/>
      <x:c r="AP107" s="2"/>
      <x:c r="AQ107" s="2"/>
      <x:c r="AR107" s="2"/>
      <x:c r="AS107" s="2"/>
      <x:c r="AT107" s="2"/>
      <x:c r="AU107" s="2"/>
      <x:c r="AV107" s="2"/>
      <x:c r="AW107" s="2"/>
      <x:c r="AX107" s="2"/>
      <x:c r="AY107" s="2"/>
      <x:c r="AZ107" s="2"/>
      <x:c r="BA107" s="2"/>
      <x:c r="BB107" s="2"/>
      <x:c r="BC107" s="2"/>
      <x:c r="BD107" s="2"/>
      <x:c r="BE107" s="2"/>
      <x:c r="BF107" s="2"/>
      <x:c r="BG107" s="2"/>
      <x:c r="BH107" s="2"/>
      <x:c r="BI107" s="2"/>
      <x:c r="BJ107" s="2"/>
      <x:c r="BK107" s="2"/>
      <x:c r="BL107" s="2"/>
      <x:c r="BM107" s="2"/>
      <x:c r="BN107" s="2"/>
      <x:c r="BO107" s="2"/>
      <x:c r="BP107" s="2"/>
      <x:c r="BQ107" s="2"/>
      <x:c r="BR107" s="2"/>
      <x:c r="BS107" s="2"/>
      <x:c r="BT107" s="2"/>
      <x:c r="BU107" s="2"/>
      <x:c r="BV107" s="2"/>
      <x:c r="BW107" s="2"/>
      <x:c r="BX107" s="2"/>
      <x:c r="BY107" s="2"/>
      <x:c r="BZ107" s="2"/>
      <x:c r="CA107" s="2"/>
      <x:c r="CB107" s="2"/>
      <x:c r="CC107" s="2"/>
      <x:c r="CD107" s="2"/>
      <x:c r="CE107" s="2"/>
      <x:c r="CF107" s="2"/>
      <x:c r="CG107" s="2"/>
      <x:c r="CH107" s="2"/>
      <x:c r="CI107" s="2"/>
      <x:c r="CJ107" s="2"/>
    </x:row>
    <x:row r="108" ht="32" customHeight="1">
      <x:c r="A108" s="2"/>
      <x:c r="B108" s="2"/>
      <x:c r="C108" s="28" t="str">
        <x:v>Conta</x:v>
      </x:c>
      <x:c r="D108" s="29" t="str">
        <x:v>Total / máximo</x:v>
      </x:c>
      <x:c r="E108" s="41" t="n">
        <x:f>'Premissas'!E36</x:f>
        <x:v>46388</x:v>
      </x:c>
      <x:c r="F108" s="41" t="n">
        <x:f>'Premissas'!F36</x:f>
        <x:v>46419</x:v>
      </x:c>
      <x:c r="G108" s="41" t="n">
        <x:f>'Premissas'!G36</x:f>
        <x:v>46447</x:v>
      </x:c>
      <x:c r="H108" s="41" t="n">
        <x:f>'Premissas'!H36</x:f>
        <x:v>46478</x:v>
      </x:c>
      <x:c r="I108" s="41" t="n">
        <x:f>'Premissas'!I36</x:f>
        <x:v>46508</x:v>
      </x:c>
      <x:c r="J108" s="41" t="n">
        <x:f>'Premissas'!J36</x:f>
        <x:v>46539</x:v>
      </x:c>
      <x:c r="K108" s="41" t="n">
        <x:f>'Premissas'!K36</x:f>
        <x:v>46569</x:v>
      </x:c>
      <x:c r="L108" s="41" t="n">
        <x:f>'Premissas'!L36</x:f>
        <x:v>46600</x:v>
      </x:c>
      <x:c r="M108" s="41" t="n">
        <x:f>'Premissas'!M36</x:f>
        <x:v>46631</x:v>
      </x:c>
      <x:c r="N108" s="41" t="n">
        <x:f>'Premissas'!N36</x:f>
        <x:v>46661</x:v>
      </x:c>
      <x:c r="O108" s="41" t="n">
        <x:f>'Premissas'!O36</x:f>
        <x:v>46692</x:v>
      </x:c>
      <x:c r="P108" s="41" t="n">
        <x:f>'Premissas'!P36</x:f>
        <x:v>46722</x:v>
      </x:c>
      <x:c r="Q108" s="41" t="n">
        <x:f>'Premissas'!Q36</x:f>
        <x:v>46753</x:v>
      </x:c>
      <x:c r="R108" s="41" t="n">
        <x:f>'Premissas'!R36</x:f>
        <x:v>46784</x:v>
      </x:c>
      <x:c r="S108" s="41" t="n">
        <x:f>'Premissas'!S36</x:f>
        <x:v>46813</x:v>
      </x:c>
      <x:c r="T108" s="41" t="n">
        <x:f>'Premissas'!T36</x:f>
        <x:v>46844</x:v>
      </x:c>
      <x:c r="U108" s="41" t="n">
        <x:f>'Premissas'!U36</x:f>
        <x:v>46874</x:v>
      </x:c>
      <x:c r="V108" s="41" t="n">
        <x:f>'Premissas'!V36</x:f>
        <x:v>46905</x:v>
      </x:c>
      <x:c r="W108" s="41" t="n">
        <x:f>'Premissas'!W36</x:f>
        <x:v>46935</x:v>
      </x:c>
      <x:c r="X108" s="41" t="n">
        <x:f>'Premissas'!X36</x:f>
        <x:v>46966</x:v>
      </x:c>
      <x:c r="Y108" s="41" t="n">
        <x:f>'Premissas'!Y36</x:f>
        <x:v>46997</x:v>
      </x:c>
      <x:c r="Z108" s="41" t="n">
        <x:f>'Premissas'!Z36</x:f>
        <x:v>47027</x:v>
      </x:c>
      <x:c r="AA108" s="41" t="n">
        <x:f>'Premissas'!AA36</x:f>
        <x:v>47058</x:v>
      </x:c>
      <x:c r="AB108" s="41" t="n">
        <x:f>'Premissas'!AB36</x:f>
        <x:v>47088</x:v>
      </x:c>
      <x:c r="AC108" s="41" t="n">
        <x:f>'Premissas'!AC36</x:f>
        <x:v>47119</x:v>
      </x:c>
      <x:c r="AD108" s="41" t="n">
        <x:f>'Premissas'!AD36</x:f>
        <x:v>47150</x:v>
      </x:c>
      <x:c r="AE108" s="41" t="n">
        <x:f>'Premissas'!AE36</x:f>
        <x:v>47178</x:v>
      </x:c>
      <x:c r="AF108" s="41" t="n">
        <x:f>'Premissas'!AF36</x:f>
        <x:v>47209</x:v>
      </x:c>
      <x:c r="AG108" s="41" t="n">
        <x:f>'Premissas'!AG36</x:f>
        <x:v>47239</x:v>
      </x:c>
      <x:c r="AH108" s="41" t="n">
        <x:f>'Premissas'!AH36</x:f>
        <x:v>47270</x:v>
      </x:c>
      <x:c r="AI108" s="41" t="n">
        <x:f>'Premissas'!AI36</x:f>
        <x:v>47300</x:v>
      </x:c>
      <x:c r="AJ108" s="41" t="n">
        <x:f>'Premissas'!AJ36</x:f>
        <x:v>47331</x:v>
      </x:c>
      <x:c r="AK108" s="41" t="n">
        <x:f>'Premissas'!AK36</x:f>
        <x:v>47362</x:v>
      </x:c>
      <x:c r="AL108" s="41" t="n">
        <x:f>'Premissas'!AL36</x:f>
        <x:v>47392</x:v>
      </x:c>
      <x:c r="AM108" s="41" t="n">
        <x:f>'Premissas'!AM36</x:f>
        <x:v>47423</x:v>
      </x:c>
      <x:c r="AN108" s="41" t="n">
        <x:f>'Premissas'!AN36</x:f>
        <x:v>47453</x:v>
      </x:c>
      <x:c r="AO108" s="41" t="n">
        <x:f>'Premissas'!AO36</x:f>
        <x:v>47484</x:v>
      </x:c>
      <x:c r="AP108" s="41" t="n">
        <x:f>'Premissas'!AP36</x:f>
        <x:v>47515</x:v>
      </x:c>
      <x:c r="AQ108" s="41" t="n">
        <x:f>'Premissas'!AQ36</x:f>
        <x:v>47543</x:v>
      </x:c>
      <x:c r="AR108" s="41" t="n">
        <x:f>'Premissas'!AR36</x:f>
        <x:v>47574</x:v>
      </x:c>
      <x:c r="AS108" s="41" t="n">
        <x:f>'Premissas'!AS36</x:f>
        <x:v>47604</x:v>
      </x:c>
      <x:c r="AT108" s="41" t="n">
        <x:f>'Premissas'!AT36</x:f>
        <x:v>47635</x:v>
      </x:c>
      <x:c r="AU108" s="41" t="n">
        <x:f>'Premissas'!AU36</x:f>
        <x:v>47665</x:v>
      </x:c>
      <x:c r="AV108" s="41" t="n">
        <x:f>'Premissas'!AV36</x:f>
        <x:v>47696</x:v>
      </x:c>
      <x:c r="AW108" s="41" t="n">
        <x:f>'Premissas'!AW36</x:f>
        <x:v>47727</x:v>
      </x:c>
      <x:c r="AX108" s="41" t="n">
        <x:f>'Premissas'!AX36</x:f>
        <x:v>47757</x:v>
      </x:c>
      <x:c r="AY108" s="41" t="n">
        <x:f>'Premissas'!AY36</x:f>
        <x:v>47788</x:v>
      </x:c>
      <x:c r="AZ108" s="41" t="n">
        <x:f>'Premissas'!AZ36</x:f>
        <x:v>47818</x:v>
      </x:c>
      <x:c r="BA108" s="41" t="n">
        <x:f>'Premissas'!BA36</x:f>
        <x:v>47849</x:v>
      </x:c>
      <x:c r="BB108" s="41" t="n">
        <x:f>'Premissas'!BB36</x:f>
        <x:v>47880</x:v>
      </x:c>
      <x:c r="BC108" s="41" t="n">
        <x:f>'Premissas'!BC36</x:f>
        <x:v>47908</x:v>
      </x:c>
      <x:c r="BD108" s="41" t="n">
        <x:f>'Premissas'!BD36</x:f>
        <x:v>47939</x:v>
      </x:c>
      <x:c r="BE108" s="41" t="n">
        <x:f>'Premissas'!BE36</x:f>
        <x:v>47969</x:v>
      </x:c>
      <x:c r="BF108" s="41" t="n">
        <x:f>'Premissas'!BF36</x:f>
        <x:v>48000</x:v>
      </x:c>
      <x:c r="BG108" s="41" t="n">
        <x:f>'Premissas'!BG36</x:f>
        <x:v>48030</x:v>
      </x:c>
      <x:c r="BH108" s="41" t="n">
        <x:f>'Premissas'!BH36</x:f>
        <x:v>48061</x:v>
      </x:c>
      <x:c r="BI108" s="41" t="n">
        <x:f>'Premissas'!BI36</x:f>
        <x:v>48092</x:v>
      </x:c>
      <x:c r="BJ108" s="41" t="n">
        <x:f>'Premissas'!BJ36</x:f>
        <x:v>48122</x:v>
      </x:c>
      <x:c r="BK108" s="41" t="n">
        <x:f>'Premissas'!BK36</x:f>
        <x:v>48153</x:v>
      </x:c>
      <x:c r="BL108" s="41" t="n">
        <x:f>'Premissas'!BL36</x:f>
        <x:v>48183</x:v>
      </x:c>
      <x:c r="BM108" s="41" t="n">
        <x:f>'Premissas'!BM36</x:f>
        <x:v>48214</x:v>
      </x:c>
      <x:c r="BN108" s="41" t="n">
        <x:f>'Premissas'!BN36</x:f>
        <x:v>48245</x:v>
      </x:c>
      <x:c r="BO108" s="41" t="n">
        <x:f>'Premissas'!BO36</x:f>
        <x:v>48274</x:v>
      </x:c>
      <x:c r="BP108" s="41" t="n">
        <x:f>'Premissas'!BP36</x:f>
        <x:v>48305</x:v>
      </x:c>
      <x:c r="BQ108" s="41" t="n">
        <x:f>'Premissas'!BQ36</x:f>
        <x:v>48335</x:v>
      </x:c>
      <x:c r="BR108" s="41" t="n">
        <x:f>'Premissas'!BR36</x:f>
        <x:v>48366</x:v>
      </x:c>
      <x:c r="BS108" s="41" t="n">
        <x:f>'Premissas'!BS36</x:f>
        <x:v>48396</x:v>
      </x:c>
      <x:c r="BT108" s="41" t="n">
        <x:f>'Premissas'!BT36</x:f>
        <x:v>48427</x:v>
      </x:c>
      <x:c r="BU108" s="41" t="n">
        <x:f>'Premissas'!BU36</x:f>
        <x:v>48458</x:v>
      </x:c>
      <x:c r="BV108" s="41" t="n">
        <x:f>'Premissas'!BV36</x:f>
        <x:v>48488</x:v>
      </x:c>
      <x:c r="BW108" s="41" t="n">
        <x:f>'Premissas'!BW36</x:f>
        <x:v>48519</x:v>
      </x:c>
      <x:c r="BX108" s="41" t="n">
        <x:f>'Premissas'!BX36</x:f>
        <x:v>48549</x:v>
      </x:c>
      <x:c r="BY108" s="41" t="n">
        <x:f>'Premissas'!BY36</x:f>
        <x:v>48580</x:v>
      </x:c>
      <x:c r="BZ108" s="41" t="n">
        <x:f>'Premissas'!BZ36</x:f>
        <x:v>48611</x:v>
      </x:c>
      <x:c r="CA108" s="41" t="n">
        <x:f>'Premissas'!CA36</x:f>
        <x:v>48639</x:v>
      </x:c>
      <x:c r="CB108" s="41" t="n">
        <x:f>'Premissas'!CB36</x:f>
        <x:v>48670</x:v>
      </x:c>
      <x:c r="CC108" s="41" t="n">
        <x:f>'Premissas'!CC36</x:f>
        <x:v>48700</x:v>
      </x:c>
      <x:c r="CD108" s="41" t="n">
        <x:f>'Premissas'!CD36</x:f>
        <x:v>48731</x:v>
      </x:c>
      <x:c r="CE108" s="41" t="n">
        <x:f>'Premissas'!CE36</x:f>
        <x:v>48761</x:v>
      </x:c>
      <x:c r="CF108" s="41" t="n">
        <x:f>'Premissas'!CF36</x:f>
        <x:v>48792</x:v>
      </x:c>
      <x:c r="CG108" s="41" t="n">
        <x:f>'Premissas'!CG36</x:f>
        <x:v>48823</x:v>
      </x:c>
      <x:c r="CH108" s="41" t="n">
        <x:f>'Premissas'!CH36</x:f>
        <x:v>48853</x:v>
      </x:c>
      <x:c r="CI108" s="41" t="n">
        <x:f>'Premissas'!CI36</x:f>
        <x:v>48884</x:v>
      </x:c>
      <x:c r="CJ108" s="42" t="n">
        <x:f>'Premissas'!CJ36</x:f>
        <x:v>48914</x:v>
      </x:c>
    </x:row>
    <x:row r="109" ht="22" customHeight="1">
      <x:c r="A109" s="2"/>
      <x:c r="B109" s="2"/>
      <x:c r="C109" s="2"/>
      <x:c r="D109" s="87"/>
      <x:c r="E109" s="75"/>
      <x:c r="F109" s="75"/>
      <x:c r="G109" s="75"/>
      <x:c r="H109" s="75"/>
      <x:c r="I109" s="75"/>
      <x:c r="J109" s="75"/>
      <x:c r="K109" s="75"/>
      <x:c r="L109" s="75"/>
      <x:c r="M109" s="75"/>
      <x:c r="N109" s="75"/>
      <x:c r="O109" s="75"/>
      <x:c r="P109" s="75"/>
      <x:c r="Q109" s="75"/>
      <x:c r="R109" s="75"/>
      <x:c r="S109" s="75"/>
      <x:c r="T109" s="75"/>
      <x:c r="U109" s="75"/>
      <x:c r="V109" s="75"/>
      <x:c r="W109" s="75"/>
      <x:c r="X109" s="75"/>
      <x:c r="Y109" s="75"/>
      <x:c r="Z109" s="75"/>
      <x:c r="AA109" s="75"/>
      <x:c r="AB109" s="75"/>
      <x:c r="AC109" s="75"/>
      <x:c r="AD109" s="75"/>
      <x:c r="AE109" s="75"/>
      <x:c r="AF109" s="75"/>
      <x:c r="AG109" s="75"/>
      <x:c r="AH109" s="75"/>
      <x:c r="AI109" s="75"/>
      <x:c r="AJ109" s="75"/>
      <x:c r="AK109" s="75"/>
      <x:c r="AL109" s="75"/>
      <x:c r="AM109" s="75"/>
      <x:c r="AN109" s="75"/>
      <x:c r="AO109" s="75"/>
      <x:c r="AP109" s="75"/>
      <x:c r="AQ109" s="75"/>
      <x:c r="AR109" s="75"/>
      <x:c r="AS109" s="75"/>
      <x:c r="AT109" s="75"/>
      <x:c r="AU109" s="75"/>
      <x:c r="AV109" s="75"/>
      <x:c r="AW109" s="75"/>
      <x:c r="AX109" s="75"/>
      <x:c r="AY109" s="75"/>
      <x:c r="AZ109" s="75"/>
      <x:c r="BA109" s="75"/>
      <x:c r="BB109" s="75"/>
      <x:c r="BC109" s="75"/>
      <x:c r="BD109" s="75"/>
      <x:c r="BE109" s="75"/>
      <x:c r="BF109" s="75"/>
      <x:c r="BG109" s="75"/>
      <x:c r="BH109" s="75"/>
      <x:c r="BI109" s="75"/>
      <x:c r="BJ109" s="75"/>
      <x:c r="BK109" s="75"/>
      <x:c r="BL109" s="75"/>
      <x:c r="BM109" s="75"/>
      <x:c r="BN109" s="75"/>
      <x:c r="BO109" s="75"/>
      <x:c r="BP109" s="75"/>
      <x:c r="BQ109" s="75"/>
      <x:c r="BR109" s="75"/>
      <x:c r="BS109" s="75"/>
      <x:c r="BT109" s="75"/>
      <x:c r="BU109" s="75"/>
      <x:c r="BV109" s="75"/>
      <x:c r="BW109" s="75"/>
      <x:c r="BX109" s="75"/>
      <x:c r="BY109" s="75"/>
      <x:c r="BZ109" s="75"/>
      <x:c r="CA109" s="75"/>
      <x:c r="CB109" s="75"/>
      <x:c r="CC109" s="75"/>
      <x:c r="CD109" s="75"/>
      <x:c r="CE109" s="75"/>
      <x:c r="CF109" s="75"/>
      <x:c r="CG109" s="75"/>
      <x:c r="CH109" s="75"/>
      <x:c r="CI109" s="75"/>
      <x:c r="CJ109" s="75"/>
    </x:row>
    <x:row r="110" ht="22" customHeight="1">
      <x:c r="A110" s="2"/>
      <x:c r="B110" s="2"/>
      <x:c r="C110" s="2"/>
      <x:c r="D110" s="72"/>
      <x:c r="E110" s="75"/>
      <x:c r="F110" s="75"/>
      <x:c r="G110" s="75"/>
      <x:c r="H110" s="75"/>
      <x:c r="I110" s="75"/>
      <x:c r="J110" s="75"/>
      <x:c r="K110" s="75"/>
      <x:c r="L110" s="75"/>
      <x:c r="M110" s="75"/>
      <x:c r="N110" s="75"/>
      <x:c r="O110" s="75"/>
      <x:c r="P110" s="75"/>
      <x:c r="Q110" s="75"/>
      <x:c r="R110" s="75"/>
      <x:c r="S110" s="75"/>
      <x:c r="T110" s="75"/>
      <x:c r="U110" s="75"/>
      <x:c r="V110" s="75"/>
      <x:c r="W110" s="75"/>
      <x:c r="X110" s="75"/>
      <x:c r="Y110" s="75"/>
      <x:c r="Z110" s="75"/>
      <x:c r="AA110" s="75"/>
      <x:c r="AB110" s="75"/>
      <x:c r="AC110" s="75"/>
      <x:c r="AD110" s="75"/>
      <x:c r="AE110" s="75"/>
      <x:c r="AF110" s="75"/>
      <x:c r="AG110" s="75"/>
      <x:c r="AH110" s="75"/>
      <x:c r="AI110" s="75"/>
      <x:c r="AJ110" s="75"/>
      <x:c r="AK110" s="75"/>
      <x:c r="AL110" s="75"/>
      <x:c r="AM110" s="75"/>
      <x:c r="AN110" s="75"/>
      <x:c r="AO110" s="75"/>
      <x:c r="AP110" s="75"/>
      <x:c r="AQ110" s="75"/>
      <x:c r="AR110" s="75"/>
      <x:c r="AS110" s="75"/>
      <x:c r="AT110" s="75"/>
      <x:c r="AU110" s="75"/>
      <x:c r="AV110" s="75"/>
      <x:c r="AW110" s="75"/>
      <x:c r="AX110" s="75"/>
      <x:c r="AY110" s="75"/>
      <x:c r="AZ110" s="75"/>
      <x:c r="BA110" s="75"/>
      <x:c r="BB110" s="75"/>
      <x:c r="BC110" s="75"/>
      <x:c r="BD110" s="75"/>
      <x:c r="BE110" s="75"/>
      <x:c r="BF110" s="75"/>
      <x:c r="BG110" s="75"/>
      <x:c r="BH110" s="75"/>
      <x:c r="BI110" s="75"/>
      <x:c r="BJ110" s="75"/>
      <x:c r="BK110" s="75"/>
      <x:c r="BL110" s="75"/>
      <x:c r="BM110" s="75"/>
      <x:c r="BN110" s="75"/>
      <x:c r="BO110" s="75"/>
      <x:c r="BP110" s="75"/>
      <x:c r="BQ110" s="75"/>
      <x:c r="BR110" s="75"/>
      <x:c r="BS110" s="75"/>
      <x:c r="BT110" s="75"/>
      <x:c r="BU110" s="75"/>
      <x:c r="BV110" s="75"/>
      <x:c r="BW110" s="75"/>
      <x:c r="BX110" s="75"/>
      <x:c r="BY110" s="75"/>
      <x:c r="BZ110" s="75"/>
      <x:c r="CA110" s="75"/>
      <x:c r="CB110" s="75"/>
      <x:c r="CC110" s="75"/>
      <x:c r="CD110" s="75"/>
      <x:c r="CE110" s="75"/>
      <x:c r="CF110" s="75"/>
      <x:c r="CG110" s="75"/>
      <x:c r="CH110" s="75"/>
      <x:c r="CI110" s="75"/>
      <x:c r="CJ110" s="75"/>
    </x:row>
    <x:row r="111" ht="22" customHeight="1">
      <x:c r="A111" s="2"/>
      <x:c r="B111" s="2"/>
      <x:c r="C111" s="2" t="str">
        <x:v>Equipe (USD)</x:v>
      </x:c>
      <x:c r="D111" s="68" t="str">
        <x:f>IF(COUNT(E111:CJ111)=84,SUM(E111:CJ111),"n.a.")</x:f>
        <x:v>n.a.</x:v>
      </x:c>
      <x:c r="E111" s="70" t="str">
        <x:f>IF(COUNT(E123,E124)&lt;2,"n.a.",IF(E124=0,E123,IF(AND(ISNUMBER('Premissas'!E$37),'Premissas'!E$37&gt;0),E123+E124/'Premissas'!E$37,"n.a.")))</x:f>
        <x:v>n.a.</x:v>
      </x:c>
      <x:c r="F111" s="70" t="str">
        <x:f>IF(COUNT(F123,F124)&lt;2,"n.a.",IF(F124=0,F123,IF(AND(ISNUMBER('Premissas'!F$37),'Premissas'!F$37&gt;0),F123+F124/'Premissas'!F$37,"n.a.")))</x:f>
        <x:v>n.a.</x:v>
      </x:c>
      <x:c r="G111" s="70" t="str">
        <x:f>IF(COUNT(G123,G124)&lt;2,"n.a.",IF(G124=0,G123,IF(AND(ISNUMBER('Premissas'!G$37),'Premissas'!G$37&gt;0),G123+G124/'Premissas'!G$37,"n.a.")))</x:f>
        <x:v>n.a.</x:v>
      </x:c>
      <x:c r="H111" s="70" t="str">
        <x:f>IF(COUNT(H123,H124)&lt;2,"n.a.",IF(H124=0,H123,IF(AND(ISNUMBER('Premissas'!H$37),'Premissas'!H$37&gt;0),H123+H124/'Premissas'!H$37,"n.a.")))</x:f>
        <x:v>n.a.</x:v>
      </x:c>
      <x:c r="I111" s="70" t="str">
        <x:f>IF(COUNT(I123,I124)&lt;2,"n.a.",IF(I124=0,I123,IF(AND(ISNUMBER('Premissas'!I$37),'Premissas'!I$37&gt;0),I123+I124/'Premissas'!I$37,"n.a.")))</x:f>
        <x:v>n.a.</x:v>
      </x:c>
      <x:c r="J111" s="70" t="str">
        <x:f>IF(COUNT(J123,J124)&lt;2,"n.a.",IF(J124=0,J123,IF(AND(ISNUMBER('Premissas'!J$37),'Premissas'!J$37&gt;0),J123+J124/'Premissas'!J$37,"n.a.")))</x:f>
        <x:v>n.a.</x:v>
      </x:c>
      <x:c r="K111" s="70" t="str">
        <x:f>IF(COUNT(K123,K124)&lt;2,"n.a.",IF(K124=0,K123,IF(AND(ISNUMBER('Premissas'!K$37),'Premissas'!K$37&gt;0),K123+K124/'Premissas'!K$37,"n.a.")))</x:f>
        <x:v>n.a.</x:v>
      </x:c>
      <x:c r="L111" s="70" t="str">
        <x:f>IF(COUNT(L123,L124)&lt;2,"n.a.",IF(L124=0,L123,IF(AND(ISNUMBER('Premissas'!L$37),'Premissas'!L$37&gt;0),L123+L124/'Premissas'!L$37,"n.a.")))</x:f>
        <x:v>n.a.</x:v>
      </x:c>
      <x:c r="M111" s="70" t="str">
        <x:f>IF(COUNT(M123,M124)&lt;2,"n.a.",IF(M124=0,M123,IF(AND(ISNUMBER('Premissas'!M$37),'Premissas'!M$37&gt;0),M123+M124/'Premissas'!M$37,"n.a.")))</x:f>
        <x:v>n.a.</x:v>
      </x:c>
      <x:c r="N111" s="70" t="str">
        <x:f>IF(COUNT(N123,N124)&lt;2,"n.a.",IF(N124=0,N123,IF(AND(ISNUMBER('Premissas'!N$37),'Premissas'!N$37&gt;0),N123+N124/'Premissas'!N$37,"n.a.")))</x:f>
        <x:v>n.a.</x:v>
      </x:c>
      <x:c r="O111" s="70" t="str">
        <x:f>IF(COUNT(O123,O124)&lt;2,"n.a.",IF(O124=0,O123,IF(AND(ISNUMBER('Premissas'!O$37),'Premissas'!O$37&gt;0),O123+O124/'Premissas'!O$37,"n.a.")))</x:f>
        <x:v>n.a.</x:v>
      </x:c>
      <x:c r="P111" s="70" t="str">
        <x:f>IF(COUNT(P123,P124)&lt;2,"n.a.",IF(P124=0,P123,IF(AND(ISNUMBER('Premissas'!P$37),'Premissas'!P$37&gt;0),P123+P124/'Premissas'!P$37,"n.a.")))</x:f>
        <x:v>n.a.</x:v>
      </x:c>
      <x:c r="Q111" s="70" t="str">
        <x:f>IF(COUNT(Q123,Q124)&lt;2,"n.a.",IF(Q124=0,Q123,IF(AND(ISNUMBER('Premissas'!Q$37),'Premissas'!Q$37&gt;0),Q123+Q124/'Premissas'!Q$37,"n.a.")))</x:f>
        <x:v>n.a.</x:v>
      </x:c>
      <x:c r="R111" s="70" t="str">
        <x:f>IF(COUNT(R123,R124)&lt;2,"n.a.",IF(R124=0,R123,IF(AND(ISNUMBER('Premissas'!R$37),'Premissas'!R$37&gt;0),R123+R124/'Premissas'!R$37,"n.a.")))</x:f>
        <x:v>n.a.</x:v>
      </x:c>
      <x:c r="S111" s="70" t="str">
        <x:f>IF(COUNT(S123,S124)&lt;2,"n.a.",IF(S124=0,S123,IF(AND(ISNUMBER('Premissas'!S$37),'Premissas'!S$37&gt;0),S123+S124/'Premissas'!S$37,"n.a.")))</x:f>
        <x:v>n.a.</x:v>
      </x:c>
      <x:c r="T111" s="70" t="str">
        <x:f>IF(COUNT(T123,T124)&lt;2,"n.a.",IF(T124=0,T123,IF(AND(ISNUMBER('Premissas'!T$37),'Premissas'!T$37&gt;0),T123+T124/'Premissas'!T$37,"n.a.")))</x:f>
        <x:v>n.a.</x:v>
      </x:c>
      <x:c r="U111" s="70" t="str">
        <x:f>IF(COUNT(U123,U124)&lt;2,"n.a.",IF(U124=0,U123,IF(AND(ISNUMBER('Premissas'!U$37),'Premissas'!U$37&gt;0),U123+U124/'Premissas'!U$37,"n.a.")))</x:f>
        <x:v>n.a.</x:v>
      </x:c>
      <x:c r="V111" s="70" t="str">
        <x:f>IF(COUNT(V123,V124)&lt;2,"n.a.",IF(V124=0,V123,IF(AND(ISNUMBER('Premissas'!V$37),'Premissas'!V$37&gt;0),V123+V124/'Premissas'!V$37,"n.a.")))</x:f>
        <x:v>n.a.</x:v>
      </x:c>
      <x:c r="W111" s="70" t="str">
        <x:f>IF(COUNT(W123,W124)&lt;2,"n.a.",IF(W124=0,W123,IF(AND(ISNUMBER('Premissas'!W$37),'Premissas'!W$37&gt;0),W123+W124/'Premissas'!W$37,"n.a.")))</x:f>
        <x:v>n.a.</x:v>
      </x:c>
      <x:c r="X111" s="70" t="str">
        <x:f>IF(COUNT(X123,X124)&lt;2,"n.a.",IF(X124=0,X123,IF(AND(ISNUMBER('Premissas'!X$37),'Premissas'!X$37&gt;0),X123+X124/'Premissas'!X$37,"n.a.")))</x:f>
        <x:v>n.a.</x:v>
      </x:c>
      <x:c r="Y111" s="70" t="str">
        <x:f>IF(COUNT(Y123,Y124)&lt;2,"n.a.",IF(Y124=0,Y123,IF(AND(ISNUMBER('Premissas'!Y$37),'Premissas'!Y$37&gt;0),Y123+Y124/'Premissas'!Y$37,"n.a.")))</x:f>
        <x:v>n.a.</x:v>
      </x:c>
      <x:c r="Z111" s="70" t="str">
        <x:f>IF(COUNT(Z123,Z124)&lt;2,"n.a.",IF(Z124=0,Z123,IF(AND(ISNUMBER('Premissas'!Z$37),'Premissas'!Z$37&gt;0),Z123+Z124/'Premissas'!Z$37,"n.a.")))</x:f>
        <x:v>n.a.</x:v>
      </x:c>
      <x:c r="AA111" s="70" t="str">
        <x:f>IF(COUNT(AA123,AA124)&lt;2,"n.a.",IF(AA124=0,AA123,IF(AND(ISNUMBER('Premissas'!AA$37),'Premissas'!AA$37&gt;0),AA123+AA124/'Premissas'!AA$37,"n.a.")))</x:f>
        <x:v>n.a.</x:v>
      </x:c>
      <x:c r="AB111" s="70" t="str">
        <x:f>IF(COUNT(AB123,AB124)&lt;2,"n.a.",IF(AB124=0,AB123,IF(AND(ISNUMBER('Premissas'!AB$37),'Premissas'!AB$37&gt;0),AB123+AB124/'Premissas'!AB$37,"n.a.")))</x:f>
        <x:v>n.a.</x:v>
      </x:c>
      <x:c r="AC111" s="70" t="str">
        <x:f>IF(COUNT(AC123,AC124)&lt;2,"n.a.",IF(AC124=0,AC123,IF(AND(ISNUMBER('Premissas'!AC$37),'Premissas'!AC$37&gt;0),AC123+AC124/'Premissas'!AC$37,"n.a.")))</x:f>
        <x:v>n.a.</x:v>
      </x:c>
      <x:c r="AD111" s="70" t="str">
        <x:f>IF(COUNT(AD123,AD124)&lt;2,"n.a.",IF(AD124=0,AD123,IF(AND(ISNUMBER('Premissas'!AD$37),'Premissas'!AD$37&gt;0),AD123+AD124/'Premissas'!AD$37,"n.a.")))</x:f>
        <x:v>n.a.</x:v>
      </x:c>
      <x:c r="AE111" s="70" t="str">
        <x:f>IF(COUNT(AE123,AE124)&lt;2,"n.a.",IF(AE124=0,AE123,IF(AND(ISNUMBER('Premissas'!AE$37),'Premissas'!AE$37&gt;0),AE123+AE124/'Premissas'!AE$37,"n.a.")))</x:f>
        <x:v>n.a.</x:v>
      </x:c>
      <x:c r="AF111" s="70" t="str">
        <x:f>IF(COUNT(AF123,AF124)&lt;2,"n.a.",IF(AF124=0,AF123,IF(AND(ISNUMBER('Premissas'!AF$37),'Premissas'!AF$37&gt;0),AF123+AF124/'Premissas'!AF$37,"n.a.")))</x:f>
        <x:v>n.a.</x:v>
      </x:c>
      <x:c r="AG111" s="70" t="str">
        <x:f>IF(COUNT(AG123,AG124)&lt;2,"n.a.",IF(AG124=0,AG123,IF(AND(ISNUMBER('Premissas'!AG$37),'Premissas'!AG$37&gt;0),AG123+AG124/'Premissas'!AG$37,"n.a.")))</x:f>
        <x:v>n.a.</x:v>
      </x:c>
      <x:c r="AH111" s="70" t="str">
        <x:f>IF(COUNT(AH123,AH124)&lt;2,"n.a.",IF(AH124=0,AH123,IF(AND(ISNUMBER('Premissas'!AH$37),'Premissas'!AH$37&gt;0),AH123+AH124/'Premissas'!AH$37,"n.a.")))</x:f>
        <x:v>n.a.</x:v>
      </x:c>
      <x:c r="AI111" s="70" t="str">
        <x:f>IF(COUNT(AI123,AI124)&lt;2,"n.a.",IF(AI124=0,AI123,IF(AND(ISNUMBER('Premissas'!AI$37),'Premissas'!AI$37&gt;0),AI123+AI124/'Premissas'!AI$37,"n.a.")))</x:f>
        <x:v>n.a.</x:v>
      </x:c>
      <x:c r="AJ111" s="70" t="str">
        <x:f>IF(COUNT(AJ123,AJ124)&lt;2,"n.a.",IF(AJ124=0,AJ123,IF(AND(ISNUMBER('Premissas'!AJ$37),'Premissas'!AJ$37&gt;0),AJ123+AJ124/'Premissas'!AJ$37,"n.a.")))</x:f>
        <x:v>n.a.</x:v>
      </x:c>
      <x:c r="AK111" s="70" t="str">
        <x:f>IF(COUNT(AK123,AK124)&lt;2,"n.a.",IF(AK124=0,AK123,IF(AND(ISNUMBER('Premissas'!AK$37),'Premissas'!AK$37&gt;0),AK123+AK124/'Premissas'!AK$37,"n.a.")))</x:f>
        <x:v>n.a.</x:v>
      </x:c>
      <x:c r="AL111" s="70" t="str">
        <x:f>IF(COUNT(AL123,AL124)&lt;2,"n.a.",IF(AL124=0,AL123,IF(AND(ISNUMBER('Premissas'!AL$37),'Premissas'!AL$37&gt;0),AL123+AL124/'Premissas'!AL$37,"n.a.")))</x:f>
        <x:v>n.a.</x:v>
      </x:c>
      <x:c r="AM111" s="70" t="str">
        <x:f>IF(COUNT(AM123,AM124)&lt;2,"n.a.",IF(AM124=0,AM123,IF(AND(ISNUMBER('Premissas'!AM$37),'Premissas'!AM$37&gt;0),AM123+AM124/'Premissas'!AM$37,"n.a.")))</x:f>
        <x:v>n.a.</x:v>
      </x:c>
      <x:c r="AN111" s="70" t="str">
        <x:f>IF(COUNT(AN123,AN124)&lt;2,"n.a.",IF(AN124=0,AN123,IF(AND(ISNUMBER('Premissas'!AN$37),'Premissas'!AN$37&gt;0),AN123+AN124/'Premissas'!AN$37,"n.a.")))</x:f>
        <x:v>n.a.</x:v>
      </x:c>
      <x:c r="AO111" s="70" t="str">
        <x:f>IF(COUNT(AO123,AO124)&lt;2,"n.a.",IF(AO124=0,AO123,IF(AND(ISNUMBER('Premissas'!AO$37),'Premissas'!AO$37&gt;0),AO123+AO124/'Premissas'!AO$37,"n.a.")))</x:f>
        <x:v>n.a.</x:v>
      </x:c>
      <x:c r="AP111" s="70" t="str">
        <x:f>IF(COUNT(AP123,AP124)&lt;2,"n.a.",IF(AP124=0,AP123,IF(AND(ISNUMBER('Premissas'!AP$37),'Premissas'!AP$37&gt;0),AP123+AP124/'Premissas'!AP$37,"n.a.")))</x:f>
        <x:v>n.a.</x:v>
      </x:c>
      <x:c r="AQ111" s="70" t="str">
        <x:f>IF(COUNT(AQ123,AQ124)&lt;2,"n.a.",IF(AQ124=0,AQ123,IF(AND(ISNUMBER('Premissas'!AQ$37),'Premissas'!AQ$37&gt;0),AQ123+AQ124/'Premissas'!AQ$37,"n.a.")))</x:f>
        <x:v>n.a.</x:v>
      </x:c>
      <x:c r="AR111" s="70" t="str">
        <x:f>IF(COUNT(AR123,AR124)&lt;2,"n.a.",IF(AR124=0,AR123,IF(AND(ISNUMBER('Premissas'!AR$37),'Premissas'!AR$37&gt;0),AR123+AR124/'Premissas'!AR$37,"n.a.")))</x:f>
        <x:v>n.a.</x:v>
      </x:c>
      <x:c r="AS111" s="70" t="str">
        <x:f>IF(COUNT(AS123,AS124)&lt;2,"n.a.",IF(AS124=0,AS123,IF(AND(ISNUMBER('Premissas'!AS$37),'Premissas'!AS$37&gt;0),AS123+AS124/'Premissas'!AS$37,"n.a.")))</x:f>
        <x:v>n.a.</x:v>
      </x:c>
      <x:c r="AT111" s="70" t="str">
        <x:f>IF(COUNT(AT123,AT124)&lt;2,"n.a.",IF(AT124=0,AT123,IF(AND(ISNUMBER('Premissas'!AT$37),'Premissas'!AT$37&gt;0),AT123+AT124/'Premissas'!AT$37,"n.a.")))</x:f>
        <x:v>n.a.</x:v>
      </x:c>
      <x:c r="AU111" s="70" t="str">
        <x:f>IF(COUNT(AU123,AU124)&lt;2,"n.a.",IF(AU124=0,AU123,IF(AND(ISNUMBER('Premissas'!AU$37),'Premissas'!AU$37&gt;0),AU123+AU124/'Premissas'!AU$37,"n.a.")))</x:f>
        <x:v>n.a.</x:v>
      </x:c>
      <x:c r="AV111" s="70" t="str">
        <x:f>IF(COUNT(AV123,AV124)&lt;2,"n.a.",IF(AV124=0,AV123,IF(AND(ISNUMBER('Premissas'!AV$37),'Premissas'!AV$37&gt;0),AV123+AV124/'Premissas'!AV$37,"n.a.")))</x:f>
        <x:v>n.a.</x:v>
      </x:c>
      <x:c r="AW111" s="70" t="str">
        <x:f>IF(COUNT(AW123,AW124)&lt;2,"n.a.",IF(AW124=0,AW123,IF(AND(ISNUMBER('Premissas'!AW$37),'Premissas'!AW$37&gt;0),AW123+AW124/'Premissas'!AW$37,"n.a.")))</x:f>
        <x:v>n.a.</x:v>
      </x:c>
      <x:c r="AX111" s="70" t="str">
        <x:f>IF(COUNT(AX123,AX124)&lt;2,"n.a.",IF(AX124=0,AX123,IF(AND(ISNUMBER('Premissas'!AX$37),'Premissas'!AX$37&gt;0),AX123+AX124/'Premissas'!AX$37,"n.a.")))</x:f>
        <x:v>n.a.</x:v>
      </x:c>
      <x:c r="AY111" s="70" t="str">
        <x:f>IF(COUNT(AY123,AY124)&lt;2,"n.a.",IF(AY124=0,AY123,IF(AND(ISNUMBER('Premissas'!AY$37),'Premissas'!AY$37&gt;0),AY123+AY124/'Premissas'!AY$37,"n.a.")))</x:f>
        <x:v>n.a.</x:v>
      </x:c>
      <x:c r="AZ111" s="70" t="str">
        <x:f>IF(COUNT(AZ123,AZ124)&lt;2,"n.a.",IF(AZ124=0,AZ123,IF(AND(ISNUMBER('Premissas'!AZ$37),'Premissas'!AZ$37&gt;0),AZ123+AZ124/'Premissas'!AZ$37,"n.a.")))</x:f>
        <x:v>n.a.</x:v>
      </x:c>
      <x:c r="BA111" s="70" t="str">
        <x:f>IF(COUNT(BA123,BA124)&lt;2,"n.a.",IF(BA124=0,BA123,IF(AND(ISNUMBER('Premissas'!BA$37),'Premissas'!BA$37&gt;0),BA123+BA124/'Premissas'!BA$37,"n.a.")))</x:f>
        <x:v>n.a.</x:v>
      </x:c>
      <x:c r="BB111" s="70" t="str">
        <x:f>IF(COUNT(BB123,BB124)&lt;2,"n.a.",IF(BB124=0,BB123,IF(AND(ISNUMBER('Premissas'!BB$37),'Premissas'!BB$37&gt;0),BB123+BB124/'Premissas'!BB$37,"n.a.")))</x:f>
        <x:v>n.a.</x:v>
      </x:c>
      <x:c r="BC111" s="70" t="str">
        <x:f>IF(COUNT(BC123,BC124)&lt;2,"n.a.",IF(BC124=0,BC123,IF(AND(ISNUMBER('Premissas'!BC$37),'Premissas'!BC$37&gt;0),BC123+BC124/'Premissas'!BC$37,"n.a.")))</x:f>
        <x:v>n.a.</x:v>
      </x:c>
      <x:c r="BD111" s="70" t="str">
        <x:f>IF(COUNT(BD123,BD124)&lt;2,"n.a.",IF(BD124=0,BD123,IF(AND(ISNUMBER('Premissas'!BD$37),'Premissas'!BD$37&gt;0),BD123+BD124/'Premissas'!BD$37,"n.a.")))</x:f>
        <x:v>n.a.</x:v>
      </x:c>
      <x:c r="BE111" s="70" t="str">
        <x:f>IF(COUNT(BE123,BE124)&lt;2,"n.a.",IF(BE124=0,BE123,IF(AND(ISNUMBER('Premissas'!BE$37),'Premissas'!BE$37&gt;0),BE123+BE124/'Premissas'!BE$37,"n.a.")))</x:f>
        <x:v>n.a.</x:v>
      </x:c>
      <x:c r="BF111" s="70" t="str">
        <x:f>IF(COUNT(BF123,BF124)&lt;2,"n.a.",IF(BF124=0,BF123,IF(AND(ISNUMBER('Premissas'!BF$37),'Premissas'!BF$37&gt;0),BF123+BF124/'Premissas'!BF$37,"n.a.")))</x:f>
        <x:v>n.a.</x:v>
      </x:c>
      <x:c r="BG111" s="70" t="str">
        <x:f>IF(COUNT(BG123,BG124)&lt;2,"n.a.",IF(BG124=0,BG123,IF(AND(ISNUMBER('Premissas'!BG$37),'Premissas'!BG$37&gt;0),BG123+BG124/'Premissas'!BG$37,"n.a.")))</x:f>
        <x:v>n.a.</x:v>
      </x:c>
      <x:c r="BH111" s="70" t="str">
        <x:f>IF(COUNT(BH123,BH124)&lt;2,"n.a.",IF(BH124=0,BH123,IF(AND(ISNUMBER('Premissas'!BH$37),'Premissas'!BH$37&gt;0),BH123+BH124/'Premissas'!BH$37,"n.a.")))</x:f>
        <x:v>n.a.</x:v>
      </x:c>
      <x:c r="BI111" s="70" t="str">
        <x:f>IF(COUNT(BI123,BI124)&lt;2,"n.a.",IF(BI124=0,BI123,IF(AND(ISNUMBER('Premissas'!BI$37),'Premissas'!BI$37&gt;0),BI123+BI124/'Premissas'!BI$37,"n.a.")))</x:f>
        <x:v>n.a.</x:v>
      </x:c>
      <x:c r="BJ111" s="70" t="str">
        <x:f>IF(COUNT(BJ123,BJ124)&lt;2,"n.a.",IF(BJ124=0,BJ123,IF(AND(ISNUMBER('Premissas'!BJ$37),'Premissas'!BJ$37&gt;0),BJ123+BJ124/'Premissas'!BJ$37,"n.a.")))</x:f>
        <x:v>n.a.</x:v>
      </x:c>
      <x:c r="BK111" s="70" t="str">
        <x:f>IF(COUNT(BK123,BK124)&lt;2,"n.a.",IF(BK124=0,BK123,IF(AND(ISNUMBER('Premissas'!BK$37),'Premissas'!BK$37&gt;0),BK123+BK124/'Premissas'!BK$37,"n.a.")))</x:f>
        <x:v>n.a.</x:v>
      </x:c>
      <x:c r="BL111" s="70" t="str">
        <x:f>IF(COUNT(BL123,BL124)&lt;2,"n.a.",IF(BL124=0,BL123,IF(AND(ISNUMBER('Premissas'!BL$37),'Premissas'!BL$37&gt;0),BL123+BL124/'Premissas'!BL$37,"n.a.")))</x:f>
        <x:v>n.a.</x:v>
      </x:c>
      <x:c r="BM111" s="70" t="str">
        <x:f>IF(COUNT(BM123,BM124)&lt;2,"n.a.",IF(BM124=0,BM123,IF(AND(ISNUMBER('Premissas'!BM$37),'Premissas'!BM$37&gt;0),BM123+BM124/'Premissas'!BM$37,"n.a.")))</x:f>
        <x:v>n.a.</x:v>
      </x:c>
      <x:c r="BN111" s="70" t="str">
        <x:f>IF(COUNT(BN123,BN124)&lt;2,"n.a.",IF(BN124=0,BN123,IF(AND(ISNUMBER('Premissas'!BN$37),'Premissas'!BN$37&gt;0),BN123+BN124/'Premissas'!BN$37,"n.a.")))</x:f>
        <x:v>n.a.</x:v>
      </x:c>
      <x:c r="BO111" s="70" t="str">
        <x:f>IF(COUNT(BO123,BO124)&lt;2,"n.a.",IF(BO124=0,BO123,IF(AND(ISNUMBER('Premissas'!BO$37),'Premissas'!BO$37&gt;0),BO123+BO124/'Premissas'!BO$37,"n.a.")))</x:f>
        <x:v>n.a.</x:v>
      </x:c>
      <x:c r="BP111" s="70" t="str">
        <x:f>IF(COUNT(BP123,BP124)&lt;2,"n.a.",IF(BP124=0,BP123,IF(AND(ISNUMBER('Premissas'!BP$37),'Premissas'!BP$37&gt;0),BP123+BP124/'Premissas'!BP$37,"n.a.")))</x:f>
        <x:v>n.a.</x:v>
      </x:c>
      <x:c r="BQ111" s="70" t="str">
        <x:f>IF(COUNT(BQ123,BQ124)&lt;2,"n.a.",IF(BQ124=0,BQ123,IF(AND(ISNUMBER('Premissas'!BQ$37),'Premissas'!BQ$37&gt;0),BQ123+BQ124/'Premissas'!BQ$37,"n.a.")))</x:f>
        <x:v>n.a.</x:v>
      </x:c>
      <x:c r="BR111" s="70" t="str">
        <x:f>IF(COUNT(BR123,BR124)&lt;2,"n.a.",IF(BR124=0,BR123,IF(AND(ISNUMBER('Premissas'!BR$37),'Premissas'!BR$37&gt;0),BR123+BR124/'Premissas'!BR$37,"n.a.")))</x:f>
        <x:v>n.a.</x:v>
      </x:c>
      <x:c r="BS111" s="70" t="str">
        <x:f>IF(COUNT(BS123,BS124)&lt;2,"n.a.",IF(BS124=0,BS123,IF(AND(ISNUMBER('Premissas'!BS$37),'Premissas'!BS$37&gt;0),BS123+BS124/'Premissas'!BS$37,"n.a.")))</x:f>
        <x:v>n.a.</x:v>
      </x:c>
      <x:c r="BT111" s="70" t="str">
        <x:f>IF(COUNT(BT123,BT124)&lt;2,"n.a.",IF(BT124=0,BT123,IF(AND(ISNUMBER('Premissas'!BT$37),'Premissas'!BT$37&gt;0),BT123+BT124/'Premissas'!BT$37,"n.a.")))</x:f>
        <x:v>n.a.</x:v>
      </x:c>
      <x:c r="BU111" s="70" t="str">
        <x:f>IF(COUNT(BU123,BU124)&lt;2,"n.a.",IF(BU124=0,BU123,IF(AND(ISNUMBER('Premissas'!BU$37),'Premissas'!BU$37&gt;0),BU123+BU124/'Premissas'!BU$37,"n.a.")))</x:f>
        <x:v>n.a.</x:v>
      </x:c>
      <x:c r="BV111" s="70" t="str">
        <x:f>IF(COUNT(BV123,BV124)&lt;2,"n.a.",IF(BV124=0,BV123,IF(AND(ISNUMBER('Premissas'!BV$37),'Premissas'!BV$37&gt;0),BV123+BV124/'Premissas'!BV$37,"n.a.")))</x:f>
        <x:v>n.a.</x:v>
      </x:c>
      <x:c r="BW111" s="70" t="str">
        <x:f>IF(COUNT(BW123,BW124)&lt;2,"n.a.",IF(BW124=0,BW123,IF(AND(ISNUMBER('Premissas'!BW$37),'Premissas'!BW$37&gt;0),BW123+BW124/'Premissas'!BW$37,"n.a.")))</x:f>
        <x:v>n.a.</x:v>
      </x:c>
      <x:c r="BX111" s="70" t="str">
        <x:f>IF(COUNT(BX123,BX124)&lt;2,"n.a.",IF(BX124=0,BX123,IF(AND(ISNUMBER('Premissas'!BX$37),'Premissas'!BX$37&gt;0),BX123+BX124/'Premissas'!BX$37,"n.a.")))</x:f>
        <x:v>n.a.</x:v>
      </x:c>
      <x:c r="BY111" s="70" t="str">
        <x:f>IF(COUNT(BY123,BY124)&lt;2,"n.a.",IF(BY124=0,BY123,IF(AND(ISNUMBER('Premissas'!BY$37),'Premissas'!BY$37&gt;0),BY123+BY124/'Premissas'!BY$37,"n.a.")))</x:f>
        <x:v>n.a.</x:v>
      </x:c>
      <x:c r="BZ111" s="70" t="str">
        <x:f>IF(COUNT(BZ123,BZ124)&lt;2,"n.a.",IF(BZ124=0,BZ123,IF(AND(ISNUMBER('Premissas'!BZ$37),'Premissas'!BZ$37&gt;0),BZ123+BZ124/'Premissas'!BZ$37,"n.a.")))</x:f>
        <x:v>n.a.</x:v>
      </x:c>
      <x:c r="CA111" s="70" t="str">
        <x:f>IF(COUNT(CA123,CA124)&lt;2,"n.a.",IF(CA124=0,CA123,IF(AND(ISNUMBER('Premissas'!CA$37),'Premissas'!CA$37&gt;0),CA123+CA124/'Premissas'!CA$37,"n.a.")))</x:f>
        <x:v>n.a.</x:v>
      </x:c>
      <x:c r="CB111" s="70" t="str">
        <x:f>IF(COUNT(CB123,CB124)&lt;2,"n.a.",IF(CB124=0,CB123,IF(AND(ISNUMBER('Premissas'!CB$37),'Premissas'!CB$37&gt;0),CB123+CB124/'Premissas'!CB$37,"n.a.")))</x:f>
        <x:v>n.a.</x:v>
      </x:c>
      <x:c r="CC111" s="70" t="str">
        <x:f>IF(COUNT(CC123,CC124)&lt;2,"n.a.",IF(CC124=0,CC123,IF(AND(ISNUMBER('Premissas'!CC$37),'Premissas'!CC$37&gt;0),CC123+CC124/'Premissas'!CC$37,"n.a.")))</x:f>
        <x:v>n.a.</x:v>
      </x:c>
      <x:c r="CD111" s="70" t="str">
        <x:f>IF(COUNT(CD123,CD124)&lt;2,"n.a.",IF(CD124=0,CD123,IF(AND(ISNUMBER('Premissas'!CD$37),'Premissas'!CD$37&gt;0),CD123+CD124/'Premissas'!CD$37,"n.a.")))</x:f>
        <x:v>n.a.</x:v>
      </x:c>
      <x:c r="CE111" s="70" t="str">
        <x:f>IF(COUNT(CE123,CE124)&lt;2,"n.a.",IF(CE124=0,CE123,IF(AND(ISNUMBER('Premissas'!CE$37),'Premissas'!CE$37&gt;0),CE123+CE124/'Premissas'!CE$37,"n.a.")))</x:f>
        <x:v>n.a.</x:v>
      </x:c>
      <x:c r="CF111" s="70" t="str">
        <x:f>IF(COUNT(CF123,CF124)&lt;2,"n.a.",IF(CF124=0,CF123,IF(AND(ISNUMBER('Premissas'!CF$37),'Premissas'!CF$37&gt;0),CF123+CF124/'Premissas'!CF$37,"n.a.")))</x:f>
        <x:v>n.a.</x:v>
      </x:c>
      <x:c r="CG111" s="70" t="str">
        <x:f>IF(COUNT(CG123,CG124)&lt;2,"n.a.",IF(CG124=0,CG123,IF(AND(ISNUMBER('Premissas'!CG$37),'Premissas'!CG$37&gt;0),CG123+CG124/'Premissas'!CG$37,"n.a.")))</x:f>
        <x:v>n.a.</x:v>
      </x:c>
      <x:c r="CH111" s="70" t="str">
        <x:f>IF(COUNT(CH123,CH124)&lt;2,"n.a.",IF(CH124=0,CH123,IF(AND(ISNUMBER('Premissas'!CH$37),'Premissas'!CH$37&gt;0),CH123+CH124/'Premissas'!CH$37,"n.a.")))</x:f>
        <x:v>n.a.</x:v>
      </x:c>
      <x:c r="CI111" s="70" t="str">
        <x:f>IF(COUNT(CI123,CI124)&lt;2,"n.a.",IF(CI124=0,CI123,IF(AND(ISNUMBER('Premissas'!CI$37),'Premissas'!CI$37&gt;0),CI123+CI124/'Premissas'!CI$37,"n.a.")))</x:f>
        <x:v>n.a.</x:v>
      </x:c>
      <x:c r="CJ111" s="70" t="str">
        <x:f>IF(COUNT(CJ123,CJ124)&lt;2,"n.a.",IF(CJ124=0,CJ123,IF(AND(ISNUMBER('Premissas'!CJ$37),'Premissas'!CJ$37&gt;0),CJ123+CJ124/'Premissas'!CJ$37,"n.a.")))</x:f>
        <x:v>n.a.</x:v>
      </x:c>
    </x:row>
    <x:row r="112" ht="22" customHeight="1">
      <x:c r="A112" s="2"/>
      <x:c r="B112" s="2"/>
      <x:c r="C112" s="2" t="str">
        <x:v>CAPEX (USD)</x:v>
      </x:c>
      <x:c r="D112" s="68" t="str">
        <x:f>IF(COUNT(E112:CJ112)=84,SUM(E112:CJ112),"n.a.")</x:f>
        <x:v>n.a.</x:v>
      </x:c>
      <x:c r="E112" s="70" t="str">
        <x:f>IF(COUNT(E125,E126)&lt;2,"n.a.",IF(E126=0,E125,IF(AND(ISNUMBER('Premissas'!E$37),'Premissas'!E$37&gt;0),E125+E126/'Premissas'!E$37,"n.a.")))</x:f>
        <x:v>n.a.</x:v>
      </x:c>
      <x:c r="F112" s="70" t="str">
        <x:f>IF(COUNT(F125,F126)&lt;2,"n.a.",IF(F126=0,F125,IF(AND(ISNUMBER('Premissas'!F$37),'Premissas'!F$37&gt;0),F125+F126/'Premissas'!F$37,"n.a.")))</x:f>
        <x:v>n.a.</x:v>
      </x:c>
      <x:c r="G112" s="70" t="str">
        <x:f>IF(COUNT(G125,G126)&lt;2,"n.a.",IF(G126=0,G125,IF(AND(ISNUMBER('Premissas'!G$37),'Premissas'!G$37&gt;0),G125+G126/'Premissas'!G$37,"n.a.")))</x:f>
        <x:v>n.a.</x:v>
      </x:c>
      <x:c r="H112" s="70" t="str">
        <x:f>IF(COUNT(H125,H126)&lt;2,"n.a.",IF(H126=0,H125,IF(AND(ISNUMBER('Premissas'!H$37),'Premissas'!H$37&gt;0),H125+H126/'Premissas'!H$37,"n.a.")))</x:f>
        <x:v>n.a.</x:v>
      </x:c>
      <x:c r="I112" s="70" t="str">
        <x:f>IF(COUNT(I125,I126)&lt;2,"n.a.",IF(I126=0,I125,IF(AND(ISNUMBER('Premissas'!I$37),'Premissas'!I$37&gt;0),I125+I126/'Premissas'!I$37,"n.a.")))</x:f>
        <x:v>n.a.</x:v>
      </x:c>
      <x:c r="J112" s="70" t="str">
        <x:f>IF(COUNT(J125,J126)&lt;2,"n.a.",IF(J126=0,J125,IF(AND(ISNUMBER('Premissas'!J$37),'Premissas'!J$37&gt;0),J125+J126/'Premissas'!J$37,"n.a.")))</x:f>
        <x:v>n.a.</x:v>
      </x:c>
      <x:c r="K112" s="70" t="str">
        <x:f>IF(COUNT(K125,K126)&lt;2,"n.a.",IF(K126=0,K125,IF(AND(ISNUMBER('Premissas'!K$37),'Premissas'!K$37&gt;0),K125+K126/'Premissas'!K$37,"n.a.")))</x:f>
        <x:v>n.a.</x:v>
      </x:c>
      <x:c r="L112" s="70" t="str">
        <x:f>IF(COUNT(L125,L126)&lt;2,"n.a.",IF(L126=0,L125,IF(AND(ISNUMBER('Premissas'!L$37),'Premissas'!L$37&gt;0),L125+L126/'Premissas'!L$37,"n.a.")))</x:f>
        <x:v>n.a.</x:v>
      </x:c>
      <x:c r="M112" s="70" t="str">
        <x:f>IF(COUNT(M125,M126)&lt;2,"n.a.",IF(M126=0,M125,IF(AND(ISNUMBER('Premissas'!M$37),'Premissas'!M$37&gt;0),M125+M126/'Premissas'!M$37,"n.a.")))</x:f>
        <x:v>n.a.</x:v>
      </x:c>
      <x:c r="N112" s="70" t="str">
        <x:f>IF(COUNT(N125,N126)&lt;2,"n.a.",IF(N126=0,N125,IF(AND(ISNUMBER('Premissas'!N$37),'Premissas'!N$37&gt;0),N125+N126/'Premissas'!N$37,"n.a.")))</x:f>
        <x:v>n.a.</x:v>
      </x:c>
      <x:c r="O112" s="70" t="str">
        <x:f>IF(COUNT(O125,O126)&lt;2,"n.a.",IF(O126=0,O125,IF(AND(ISNUMBER('Premissas'!O$37),'Premissas'!O$37&gt;0),O125+O126/'Premissas'!O$37,"n.a.")))</x:f>
        <x:v>n.a.</x:v>
      </x:c>
      <x:c r="P112" s="70" t="str">
        <x:f>IF(COUNT(P125,P126)&lt;2,"n.a.",IF(P126=0,P125,IF(AND(ISNUMBER('Premissas'!P$37),'Premissas'!P$37&gt;0),P125+P126/'Premissas'!P$37,"n.a.")))</x:f>
        <x:v>n.a.</x:v>
      </x:c>
      <x:c r="Q112" s="70" t="str">
        <x:f>IF(COUNT(Q125,Q126)&lt;2,"n.a.",IF(Q126=0,Q125,IF(AND(ISNUMBER('Premissas'!Q$37),'Premissas'!Q$37&gt;0),Q125+Q126/'Premissas'!Q$37,"n.a.")))</x:f>
        <x:v>n.a.</x:v>
      </x:c>
      <x:c r="R112" s="70" t="str">
        <x:f>IF(COUNT(R125,R126)&lt;2,"n.a.",IF(R126=0,R125,IF(AND(ISNUMBER('Premissas'!R$37),'Premissas'!R$37&gt;0),R125+R126/'Premissas'!R$37,"n.a.")))</x:f>
        <x:v>n.a.</x:v>
      </x:c>
      <x:c r="S112" s="70" t="str">
        <x:f>IF(COUNT(S125,S126)&lt;2,"n.a.",IF(S126=0,S125,IF(AND(ISNUMBER('Premissas'!S$37),'Premissas'!S$37&gt;0),S125+S126/'Premissas'!S$37,"n.a.")))</x:f>
        <x:v>n.a.</x:v>
      </x:c>
      <x:c r="T112" s="70" t="str">
        <x:f>IF(COUNT(T125,T126)&lt;2,"n.a.",IF(T126=0,T125,IF(AND(ISNUMBER('Premissas'!T$37),'Premissas'!T$37&gt;0),T125+T126/'Premissas'!T$37,"n.a.")))</x:f>
        <x:v>n.a.</x:v>
      </x:c>
      <x:c r="U112" s="70" t="str">
        <x:f>IF(COUNT(U125,U126)&lt;2,"n.a.",IF(U126=0,U125,IF(AND(ISNUMBER('Premissas'!U$37),'Premissas'!U$37&gt;0),U125+U126/'Premissas'!U$37,"n.a.")))</x:f>
        <x:v>n.a.</x:v>
      </x:c>
      <x:c r="V112" s="70" t="str">
        <x:f>IF(COUNT(V125,V126)&lt;2,"n.a.",IF(V126=0,V125,IF(AND(ISNUMBER('Premissas'!V$37),'Premissas'!V$37&gt;0),V125+V126/'Premissas'!V$37,"n.a.")))</x:f>
        <x:v>n.a.</x:v>
      </x:c>
      <x:c r="W112" s="70" t="str">
        <x:f>IF(COUNT(W125,W126)&lt;2,"n.a.",IF(W126=0,W125,IF(AND(ISNUMBER('Premissas'!W$37),'Premissas'!W$37&gt;0),W125+W126/'Premissas'!W$37,"n.a.")))</x:f>
        <x:v>n.a.</x:v>
      </x:c>
      <x:c r="X112" s="70" t="str">
        <x:f>IF(COUNT(X125,X126)&lt;2,"n.a.",IF(X126=0,X125,IF(AND(ISNUMBER('Premissas'!X$37),'Premissas'!X$37&gt;0),X125+X126/'Premissas'!X$37,"n.a.")))</x:f>
        <x:v>n.a.</x:v>
      </x:c>
      <x:c r="Y112" s="70" t="str">
        <x:f>IF(COUNT(Y125,Y126)&lt;2,"n.a.",IF(Y126=0,Y125,IF(AND(ISNUMBER('Premissas'!Y$37),'Premissas'!Y$37&gt;0),Y125+Y126/'Premissas'!Y$37,"n.a.")))</x:f>
        <x:v>n.a.</x:v>
      </x:c>
      <x:c r="Z112" s="70" t="str">
        <x:f>IF(COUNT(Z125,Z126)&lt;2,"n.a.",IF(Z126=0,Z125,IF(AND(ISNUMBER('Premissas'!Z$37),'Premissas'!Z$37&gt;0),Z125+Z126/'Premissas'!Z$37,"n.a.")))</x:f>
        <x:v>n.a.</x:v>
      </x:c>
      <x:c r="AA112" s="70" t="str">
        <x:f>IF(COUNT(AA125,AA126)&lt;2,"n.a.",IF(AA126=0,AA125,IF(AND(ISNUMBER('Premissas'!AA$37),'Premissas'!AA$37&gt;0),AA125+AA126/'Premissas'!AA$37,"n.a.")))</x:f>
        <x:v>n.a.</x:v>
      </x:c>
      <x:c r="AB112" s="70" t="str">
        <x:f>IF(COUNT(AB125,AB126)&lt;2,"n.a.",IF(AB126=0,AB125,IF(AND(ISNUMBER('Premissas'!AB$37),'Premissas'!AB$37&gt;0),AB125+AB126/'Premissas'!AB$37,"n.a.")))</x:f>
        <x:v>n.a.</x:v>
      </x:c>
      <x:c r="AC112" s="70" t="str">
        <x:f>IF(COUNT(AC125,AC126)&lt;2,"n.a.",IF(AC126=0,AC125,IF(AND(ISNUMBER('Premissas'!AC$37),'Premissas'!AC$37&gt;0),AC125+AC126/'Premissas'!AC$37,"n.a.")))</x:f>
        <x:v>n.a.</x:v>
      </x:c>
      <x:c r="AD112" s="70" t="str">
        <x:f>IF(COUNT(AD125,AD126)&lt;2,"n.a.",IF(AD126=0,AD125,IF(AND(ISNUMBER('Premissas'!AD$37),'Premissas'!AD$37&gt;0),AD125+AD126/'Premissas'!AD$37,"n.a.")))</x:f>
        <x:v>n.a.</x:v>
      </x:c>
      <x:c r="AE112" s="70" t="str">
        <x:f>IF(COUNT(AE125,AE126)&lt;2,"n.a.",IF(AE126=0,AE125,IF(AND(ISNUMBER('Premissas'!AE$37),'Premissas'!AE$37&gt;0),AE125+AE126/'Premissas'!AE$37,"n.a.")))</x:f>
        <x:v>n.a.</x:v>
      </x:c>
      <x:c r="AF112" s="70" t="str">
        <x:f>IF(COUNT(AF125,AF126)&lt;2,"n.a.",IF(AF126=0,AF125,IF(AND(ISNUMBER('Premissas'!AF$37),'Premissas'!AF$37&gt;0),AF125+AF126/'Premissas'!AF$37,"n.a.")))</x:f>
        <x:v>n.a.</x:v>
      </x:c>
      <x:c r="AG112" s="70" t="str">
        <x:f>IF(COUNT(AG125,AG126)&lt;2,"n.a.",IF(AG126=0,AG125,IF(AND(ISNUMBER('Premissas'!AG$37),'Premissas'!AG$37&gt;0),AG125+AG126/'Premissas'!AG$37,"n.a.")))</x:f>
        <x:v>n.a.</x:v>
      </x:c>
      <x:c r="AH112" s="70" t="str">
        <x:f>IF(COUNT(AH125,AH126)&lt;2,"n.a.",IF(AH126=0,AH125,IF(AND(ISNUMBER('Premissas'!AH$37),'Premissas'!AH$37&gt;0),AH125+AH126/'Premissas'!AH$37,"n.a.")))</x:f>
        <x:v>n.a.</x:v>
      </x:c>
      <x:c r="AI112" s="70" t="str">
        <x:f>IF(COUNT(AI125,AI126)&lt;2,"n.a.",IF(AI126=0,AI125,IF(AND(ISNUMBER('Premissas'!AI$37),'Premissas'!AI$37&gt;0),AI125+AI126/'Premissas'!AI$37,"n.a.")))</x:f>
        <x:v>n.a.</x:v>
      </x:c>
      <x:c r="AJ112" s="70" t="str">
        <x:f>IF(COUNT(AJ125,AJ126)&lt;2,"n.a.",IF(AJ126=0,AJ125,IF(AND(ISNUMBER('Premissas'!AJ$37),'Premissas'!AJ$37&gt;0),AJ125+AJ126/'Premissas'!AJ$37,"n.a.")))</x:f>
        <x:v>n.a.</x:v>
      </x:c>
      <x:c r="AK112" s="70" t="str">
        <x:f>IF(COUNT(AK125,AK126)&lt;2,"n.a.",IF(AK126=0,AK125,IF(AND(ISNUMBER('Premissas'!AK$37),'Premissas'!AK$37&gt;0),AK125+AK126/'Premissas'!AK$37,"n.a.")))</x:f>
        <x:v>n.a.</x:v>
      </x:c>
      <x:c r="AL112" s="70" t="str">
        <x:f>IF(COUNT(AL125,AL126)&lt;2,"n.a.",IF(AL126=0,AL125,IF(AND(ISNUMBER('Premissas'!AL$37),'Premissas'!AL$37&gt;0),AL125+AL126/'Premissas'!AL$37,"n.a.")))</x:f>
        <x:v>n.a.</x:v>
      </x:c>
      <x:c r="AM112" s="70" t="str">
        <x:f>IF(COUNT(AM125,AM126)&lt;2,"n.a.",IF(AM126=0,AM125,IF(AND(ISNUMBER('Premissas'!AM$37),'Premissas'!AM$37&gt;0),AM125+AM126/'Premissas'!AM$37,"n.a.")))</x:f>
        <x:v>n.a.</x:v>
      </x:c>
      <x:c r="AN112" s="70" t="str">
        <x:f>IF(COUNT(AN125,AN126)&lt;2,"n.a.",IF(AN126=0,AN125,IF(AND(ISNUMBER('Premissas'!AN$37),'Premissas'!AN$37&gt;0),AN125+AN126/'Premissas'!AN$37,"n.a.")))</x:f>
        <x:v>n.a.</x:v>
      </x:c>
      <x:c r="AO112" s="70" t="str">
        <x:f>IF(COUNT(AO125,AO126)&lt;2,"n.a.",IF(AO126=0,AO125,IF(AND(ISNUMBER('Premissas'!AO$37),'Premissas'!AO$37&gt;0),AO125+AO126/'Premissas'!AO$37,"n.a.")))</x:f>
        <x:v>n.a.</x:v>
      </x:c>
      <x:c r="AP112" s="70" t="str">
        <x:f>IF(COUNT(AP125,AP126)&lt;2,"n.a.",IF(AP126=0,AP125,IF(AND(ISNUMBER('Premissas'!AP$37),'Premissas'!AP$37&gt;0),AP125+AP126/'Premissas'!AP$37,"n.a.")))</x:f>
        <x:v>n.a.</x:v>
      </x:c>
      <x:c r="AQ112" s="70" t="str">
        <x:f>IF(COUNT(AQ125,AQ126)&lt;2,"n.a.",IF(AQ126=0,AQ125,IF(AND(ISNUMBER('Premissas'!AQ$37),'Premissas'!AQ$37&gt;0),AQ125+AQ126/'Premissas'!AQ$37,"n.a.")))</x:f>
        <x:v>n.a.</x:v>
      </x:c>
      <x:c r="AR112" s="70" t="str">
        <x:f>IF(COUNT(AR125,AR126)&lt;2,"n.a.",IF(AR126=0,AR125,IF(AND(ISNUMBER('Premissas'!AR$37),'Premissas'!AR$37&gt;0),AR125+AR126/'Premissas'!AR$37,"n.a.")))</x:f>
        <x:v>n.a.</x:v>
      </x:c>
      <x:c r="AS112" s="70" t="str">
        <x:f>IF(COUNT(AS125,AS126)&lt;2,"n.a.",IF(AS126=0,AS125,IF(AND(ISNUMBER('Premissas'!AS$37),'Premissas'!AS$37&gt;0),AS125+AS126/'Premissas'!AS$37,"n.a.")))</x:f>
        <x:v>n.a.</x:v>
      </x:c>
      <x:c r="AT112" s="70" t="str">
        <x:f>IF(COUNT(AT125,AT126)&lt;2,"n.a.",IF(AT126=0,AT125,IF(AND(ISNUMBER('Premissas'!AT$37),'Premissas'!AT$37&gt;0),AT125+AT126/'Premissas'!AT$37,"n.a.")))</x:f>
        <x:v>n.a.</x:v>
      </x:c>
      <x:c r="AU112" s="70" t="str">
        <x:f>IF(COUNT(AU125,AU126)&lt;2,"n.a.",IF(AU126=0,AU125,IF(AND(ISNUMBER('Premissas'!AU$37),'Premissas'!AU$37&gt;0),AU125+AU126/'Premissas'!AU$37,"n.a.")))</x:f>
        <x:v>n.a.</x:v>
      </x:c>
      <x:c r="AV112" s="70" t="str">
        <x:f>IF(COUNT(AV125,AV126)&lt;2,"n.a.",IF(AV126=0,AV125,IF(AND(ISNUMBER('Premissas'!AV$37),'Premissas'!AV$37&gt;0),AV125+AV126/'Premissas'!AV$37,"n.a.")))</x:f>
        <x:v>n.a.</x:v>
      </x:c>
      <x:c r="AW112" s="70" t="str">
        <x:f>IF(COUNT(AW125,AW126)&lt;2,"n.a.",IF(AW126=0,AW125,IF(AND(ISNUMBER('Premissas'!AW$37),'Premissas'!AW$37&gt;0),AW125+AW126/'Premissas'!AW$37,"n.a.")))</x:f>
        <x:v>n.a.</x:v>
      </x:c>
      <x:c r="AX112" s="70" t="str">
        <x:f>IF(COUNT(AX125,AX126)&lt;2,"n.a.",IF(AX126=0,AX125,IF(AND(ISNUMBER('Premissas'!AX$37),'Premissas'!AX$37&gt;0),AX125+AX126/'Premissas'!AX$37,"n.a.")))</x:f>
        <x:v>n.a.</x:v>
      </x:c>
      <x:c r="AY112" s="70" t="str">
        <x:f>IF(COUNT(AY125,AY126)&lt;2,"n.a.",IF(AY126=0,AY125,IF(AND(ISNUMBER('Premissas'!AY$37),'Premissas'!AY$37&gt;0),AY125+AY126/'Premissas'!AY$37,"n.a.")))</x:f>
        <x:v>n.a.</x:v>
      </x:c>
      <x:c r="AZ112" s="70" t="str">
        <x:f>IF(COUNT(AZ125,AZ126)&lt;2,"n.a.",IF(AZ126=0,AZ125,IF(AND(ISNUMBER('Premissas'!AZ$37),'Premissas'!AZ$37&gt;0),AZ125+AZ126/'Premissas'!AZ$37,"n.a.")))</x:f>
        <x:v>n.a.</x:v>
      </x:c>
      <x:c r="BA112" s="70" t="str">
        <x:f>IF(COUNT(BA125,BA126)&lt;2,"n.a.",IF(BA126=0,BA125,IF(AND(ISNUMBER('Premissas'!BA$37),'Premissas'!BA$37&gt;0),BA125+BA126/'Premissas'!BA$37,"n.a.")))</x:f>
        <x:v>n.a.</x:v>
      </x:c>
      <x:c r="BB112" s="70" t="str">
        <x:f>IF(COUNT(BB125,BB126)&lt;2,"n.a.",IF(BB126=0,BB125,IF(AND(ISNUMBER('Premissas'!BB$37),'Premissas'!BB$37&gt;0),BB125+BB126/'Premissas'!BB$37,"n.a.")))</x:f>
        <x:v>n.a.</x:v>
      </x:c>
      <x:c r="BC112" s="70" t="str">
        <x:f>IF(COUNT(BC125,BC126)&lt;2,"n.a.",IF(BC126=0,BC125,IF(AND(ISNUMBER('Premissas'!BC$37),'Premissas'!BC$37&gt;0),BC125+BC126/'Premissas'!BC$37,"n.a.")))</x:f>
        <x:v>n.a.</x:v>
      </x:c>
      <x:c r="BD112" s="70" t="str">
        <x:f>IF(COUNT(BD125,BD126)&lt;2,"n.a.",IF(BD126=0,BD125,IF(AND(ISNUMBER('Premissas'!BD$37),'Premissas'!BD$37&gt;0),BD125+BD126/'Premissas'!BD$37,"n.a.")))</x:f>
        <x:v>n.a.</x:v>
      </x:c>
      <x:c r="BE112" s="70" t="str">
        <x:f>IF(COUNT(BE125,BE126)&lt;2,"n.a.",IF(BE126=0,BE125,IF(AND(ISNUMBER('Premissas'!BE$37),'Premissas'!BE$37&gt;0),BE125+BE126/'Premissas'!BE$37,"n.a.")))</x:f>
        <x:v>n.a.</x:v>
      </x:c>
      <x:c r="BF112" s="70" t="str">
        <x:f>IF(COUNT(BF125,BF126)&lt;2,"n.a.",IF(BF126=0,BF125,IF(AND(ISNUMBER('Premissas'!BF$37),'Premissas'!BF$37&gt;0),BF125+BF126/'Premissas'!BF$37,"n.a.")))</x:f>
        <x:v>n.a.</x:v>
      </x:c>
      <x:c r="BG112" s="70" t="str">
        <x:f>IF(COUNT(BG125,BG126)&lt;2,"n.a.",IF(BG126=0,BG125,IF(AND(ISNUMBER('Premissas'!BG$37),'Premissas'!BG$37&gt;0),BG125+BG126/'Premissas'!BG$37,"n.a.")))</x:f>
        <x:v>n.a.</x:v>
      </x:c>
      <x:c r="BH112" s="70" t="str">
        <x:f>IF(COUNT(BH125,BH126)&lt;2,"n.a.",IF(BH126=0,BH125,IF(AND(ISNUMBER('Premissas'!BH$37),'Premissas'!BH$37&gt;0),BH125+BH126/'Premissas'!BH$37,"n.a.")))</x:f>
        <x:v>n.a.</x:v>
      </x:c>
      <x:c r="BI112" s="70" t="str">
        <x:f>IF(COUNT(BI125,BI126)&lt;2,"n.a.",IF(BI126=0,BI125,IF(AND(ISNUMBER('Premissas'!BI$37),'Premissas'!BI$37&gt;0),BI125+BI126/'Premissas'!BI$37,"n.a.")))</x:f>
        <x:v>n.a.</x:v>
      </x:c>
      <x:c r="BJ112" s="70" t="str">
        <x:f>IF(COUNT(BJ125,BJ126)&lt;2,"n.a.",IF(BJ126=0,BJ125,IF(AND(ISNUMBER('Premissas'!BJ$37),'Premissas'!BJ$37&gt;0),BJ125+BJ126/'Premissas'!BJ$37,"n.a.")))</x:f>
        <x:v>n.a.</x:v>
      </x:c>
      <x:c r="BK112" s="70" t="str">
        <x:f>IF(COUNT(BK125,BK126)&lt;2,"n.a.",IF(BK126=0,BK125,IF(AND(ISNUMBER('Premissas'!BK$37),'Premissas'!BK$37&gt;0),BK125+BK126/'Premissas'!BK$37,"n.a.")))</x:f>
        <x:v>n.a.</x:v>
      </x:c>
      <x:c r="BL112" s="70" t="str">
        <x:f>IF(COUNT(BL125,BL126)&lt;2,"n.a.",IF(BL126=0,BL125,IF(AND(ISNUMBER('Premissas'!BL$37),'Premissas'!BL$37&gt;0),BL125+BL126/'Premissas'!BL$37,"n.a.")))</x:f>
        <x:v>n.a.</x:v>
      </x:c>
      <x:c r="BM112" s="70" t="str">
        <x:f>IF(COUNT(BM125,BM126)&lt;2,"n.a.",IF(BM126=0,BM125,IF(AND(ISNUMBER('Premissas'!BM$37),'Premissas'!BM$37&gt;0),BM125+BM126/'Premissas'!BM$37,"n.a.")))</x:f>
        <x:v>n.a.</x:v>
      </x:c>
      <x:c r="BN112" s="70" t="str">
        <x:f>IF(COUNT(BN125,BN126)&lt;2,"n.a.",IF(BN126=0,BN125,IF(AND(ISNUMBER('Premissas'!BN$37),'Premissas'!BN$37&gt;0),BN125+BN126/'Premissas'!BN$37,"n.a.")))</x:f>
        <x:v>n.a.</x:v>
      </x:c>
      <x:c r="BO112" s="70" t="str">
        <x:f>IF(COUNT(BO125,BO126)&lt;2,"n.a.",IF(BO126=0,BO125,IF(AND(ISNUMBER('Premissas'!BO$37),'Premissas'!BO$37&gt;0),BO125+BO126/'Premissas'!BO$37,"n.a.")))</x:f>
        <x:v>n.a.</x:v>
      </x:c>
      <x:c r="BP112" s="70" t="str">
        <x:f>IF(COUNT(BP125,BP126)&lt;2,"n.a.",IF(BP126=0,BP125,IF(AND(ISNUMBER('Premissas'!BP$37),'Premissas'!BP$37&gt;0),BP125+BP126/'Premissas'!BP$37,"n.a.")))</x:f>
        <x:v>n.a.</x:v>
      </x:c>
      <x:c r="BQ112" s="70" t="str">
        <x:f>IF(COUNT(BQ125,BQ126)&lt;2,"n.a.",IF(BQ126=0,BQ125,IF(AND(ISNUMBER('Premissas'!BQ$37),'Premissas'!BQ$37&gt;0),BQ125+BQ126/'Premissas'!BQ$37,"n.a.")))</x:f>
        <x:v>n.a.</x:v>
      </x:c>
      <x:c r="BR112" s="70" t="str">
        <x:f>IF(COUNT(BR125,BR126)&lt;2,"n.a.",IF(BR126=0,BR125,IF(AND(ISNUMBER('Premissas'!BR$37),'Premissas'!BR$37&gt;0),BR125+BR126/'Premissas'!BR$37,"n.a.")))</x:f>
        <x:v>n.a.</x:v>
      </x:c>
      <x:c r="BS112" s="70" t="str">
        <x:f>IF(COUNT(BS125,BS126)&lt;2,"n.a.",IF(BS126=0,BS125,IF(AND(ISNUMBER('Premissas'!BS$37),'Premissas'!BS$37&gt;0),BS125+BS126/'Premissas'!BS$37,"n.a.")))</x:f>
        <x:v>n.a.</x:v>
      </x:c>
      <x:c r="BT112" s="70" t="str">
        <x:f>IF(COUNT(BT125,BT126)&lt;2,"n.a.",IF(BT126=0,BT125,IF(AND(ISNUMBER('Premissas'!BT$37),'Premissas'!BT$37&gt;0),BT125+BT126/'Premissas'!BT$37,"n.a.")))</x:f>
        <x:v>n.a.</x:v>
      </x:c>
      <x:c r="BU112" s="70" t="str">
        <x:f>IF(COUNT(BU125,BU126)&lt;2,"n.a.",IF(BU126=0,BU125,IF(AND(ISNUMBER('Premissas'!BU$37),'Premissas'!BU$37&gt;0),BU125+BU126/'Premissas'!BU$37,"n.a.")))</x:f>
        <x:v>n.a.</x:v>
      </x:c>
      <x:c r="BV112" s="70" t="str">
        <x:f>IF(COUNT(BV125,BV126)&lt;2,"n.a.",IF(BV126=0,BV125,IF(AND(ISNUMBER('Premissas'!BV$37),'Premissas'!BV$37&gt;0),BV125+BV126/'Premissas'!BV$37,"n.a.")))</x:f>
        <x:v>n.a.</x:v>
      </x:c>
      <x:c r="BW112" s="70" t="str">
        <x:f>IF(COUNT(BW125,BW126)&lt;2,"n.a.",IF(BW126=0,BW125,IF(AND(ISNUMBER('Premissas'!BW$37),'Premissas'!BW$37&gt;0),BW125+BW126/'Premissas'!BW$37,"n.a.")))</x:f>
        <x:v>n.a.</x:v>
      </x:c>
      <x:c r="BX112" s="70" t="str">
        <x:f>IF(COUNT(BX125,BX126)&lt;2,"n.a.",IF(BX126=0,BX125,IF(AND(ISNUMBER('Premissas'!BX$37),'Premissas'!BX$37&gt;0),BX125+BX126/'Premissas'!BX$37,"n.a.")))</x:f>
        <x:v>n.a.</x:v>
      </x:c>
      <x:c r="BY112" s="70" t="str">
        <x:f>IF(COUNT(BY125,BY126)&lt;2,"n.a.",IF(BY126=0,BY125,IF(AND(ISNUMBER('Premissas'!BY$37),'Premissas'!BY$37&gt;0),BY125+BY126/'Premissas'!BY$37,"n.a.")))</x:f>
        <x:v>n.a.</x:v>
      </x:c>
      <x:c r="BZ112" s="70" t="str">
        <x:f>IF(COUNT(BZ125,BZ126)&lt;2,"n.a.",IF(BZ126=0,BZ125,IF(AND(ISNUMBER('Premissas'!BZ$37),'Premissas'!BZ$37&gt;0),BZ125+BZ126/'Premissas'!BZ$37,"n.a.")))</x:f>
        <x:v>n.a.</x:v>
      </x:c>
      <x:c r="CA112" s="70" t="str">
        <x:f>IF(COUNT(CA125,CA126)&lt;2,"n.a.",IF(CA126=0,CA125,IF(AND(ISNUMBER('Premissas'!CA$37),'Premissas'!CA$37&gt;0),CA125+CA126/'Premissas'!CA$37,"n.a.")))</x:f>
        <x:v>n.a.</x:v>
      </x:c>
      <x:c r="CB112" s="70" t="str">
        <x:f>IF(COUNT(CB125,CB126)&lt;2,"n.a.",IF(CB126=0,CB125,IF(AND(ISNUMBER('Premissas'!CB$37),'Premissas'!CB$37&gt;0),CB125+CB126/'Premissas'!CB$37,"n.a.")))</x:f>
        <x:v>n.a.</x:v>
      </x:c>
      <x:c r="CC112" s="70" t="str">
        <x:f>IF(COUNT(CC125,CC126)&lt;2,"n.a.",IF(CC126=0,CC125,IF(AND(ISNUMBER('Premissas'!CC$37),'Premissas'!CC$37&gt;0),CC125+CC126/'Premissas'!CC$37,"n.a.")))</x:f>
        <x:v>n.a.</x:v>
      </x:c>
      <x:c r="CD112" s="70" t="str">
        <x:f>IF(COUNT(CD125,CD126)&lt;2,"n.a.",IF(CD126=0,CD125,IF(AND(ISNUMBER('Premissas'!CD$37),'Premissas'!CD$37&gt;0),CD125+CD126/'Premissas'!CD$37,"n.a.")))</x:f>
        <x:v>n.a.</x:v>
      </x:c>
      <x:c r="CE112" s="70" t="str">
        <x:f>IF(COUNT(CE125,CE126)&lt;2,"n.a.",IF(CE126=0,CE125,IF(AND(ISNUMBER('Premissas'!CE$37),'Premissas'!CE$37&gt;0),CE125+CE126/'Premissas'!CE$37,"n.a.")))</x:f>
        <x:v>n.a.</x:v>
      </x:c>
      <x:c r="CF112" s="70" t="str">
        <x:f>IF(COUNT(CF125,CF126)&lt;2,"n.a.",IF(CF126=0,CF125,IF(AND(ISNUMBER('Premissas'!CF$37),'Premissas'!CF$37&gt;0),CF125+CF126/'Premissas'!CF$37,"n.a.")))</x:f>
        <x:v>n.a.</x:v>
      </x:c>
      <x:c r="CG112" s="70" t="str">
        <x:f>IF(COUNT(CG125,CG126)&lt;2,"n.a.",IF(CG126=0,CG125,IF(AND(ISNUMBER('Premissas'!CG$37),'Premissas'!CG$37&gt;0),CG125+CG126/'Premissas'!CG$37,"n.a.")))</x:f>
        <x:v>n.a.</x:v>
      </x:c>
      <x:c r="CH112" s="70" t="str">
        <x:f>IF(COUNT(CH125,CH126)&lt;2,"n.a.",IF(CH126=0,CH125,IF(AND(ISNUMBER('Premissas'!CH$37),'Premissas'!CH$37&gt;0),CH125+CH126/'Premissas'!CH$37,"n.a.")))</x:f>
        <x:v>n.a.</x:v>
      </x:c>
      <x:c r="CI112" s="70" t="str">
        <x:f>IF(COUNT(CI125,CI126)&lt;2,"n.a.",IF(CI126=0,CI125,IF(AND(ISNUMBER('Premissas'!CI$37),'Premissas'!CI$37&gt;0),CI125+CI126/'Premissas'!CI$37,"n.a.")))</x:f>
        <x:v>n.a.</x:v>
      </x:c>
      <x:c r="CJ112" s="70" t="str">
        <x:f>IF(COUNT(CJ125,CJ126)&lt;2,"n.a.",IF(CJ126=0,CJ125,IF(AND(ISNUMBER('Premissas'!CJ$37),'Premissas'!CJ$37&gt;0),CJ125+CJ126/'Premissas'!CJ$37,"n.a.")))</x:f>
        <x:v>n.a.</x:v>
      </x:c>
    </x:row>
    <x:row r="113" ht="22" customHeight="1">
      <x:c r="A113" s="2"/>
      <x:c r="B113" s="2"/>
      <x:c r="C113" s="2" t="str">
        <x:v>OPEX (USD)</x:v>
      </x:c>
      <x:c r="D113" s="68" t="str">
        <x:f>IF(COUNT(E113:CJ113)=84,SUM(E113:CJ113),"n.a.")</x:f>
        <x:v>n.a.</x:v>
      </x:c>
      <x:c r="E113" s="70" t="str">
        <x:f>IF(COUNT(E127,E128)&lt;2,"n.a.",IF(E128=0,E127,IF(AND(ISNUMBER('Premissas'!E$37),'Premissas'!E$37&gt;0),E127+E128/'Premissas'!E$37,"n.a.")))</x:f>
        <x:v>n.a.</x:v>
      </x:c>
      <x:c r="F113" s="70" t="str">
        <x:f>IF(COUNT(F127,F128)&lt;2,"n.a.",IF(F128=0,F127,IF(AND(ISNUMBER('Premissas'!F$37),'Premissas'!F$37&gt;0),F127+F128/'Premissas'!F$37,"n.a.")))</x:f>
        <x:v>n.a.</x:v>
      </x:c>
      <x:c r="G113" s="70" t="str">
        <x:f>IF(COUNT(G127,G128)&lt;2,"n.a.",IF(G128=0,G127,IF(AND(ISNUMBER('Premissas'!G$37),'Premissas'!G$37&gt;0),G127+G128/'Premissas'!G$37,"n.a.")))</x:f>
        <x:v>n.a.</x:v>
      </x:c>
      <x:c r="H113" s="70" t="str">
        <x:f>IF(COUNT(H127,H128)&lt;2,"n.a.",IF(H128=0,H127,IF(AND(ISNUMBER('Premissas'!H$37),'Premissas'!H$37&gt;0),H127+H128/'Premissas'!H$37,"n.a.")))</x:f>
        <x:v>n.a.</x:v>
      </x:c>
      <x:c r="I113" s="70" t="str">
        <x:f>IF(COUNT(I127,I128)&lt;2,"n.a.",IF(I128=0,I127,IF(AND(ISNUMBER('Premissas'!I$37),'Premissas'!I$37&gt;0),I127+I128/'Premissas'!I$37,"n.a.")))</x:f>
        <x:v>n.a.</x:v>
      </x:c>
      <x:c r="J113" s="70" t="str">
        <x:f>IF(COUNT(J127,J128)&lt;2,"n.a.",IF(J128=0,J127,IF(AND(ISNUMBER('Premissas'!J$37),'Premissas'!J$37&gt;0),J127+J128/'Premissas'!J$37,"n.a.")))</x:f>
        <x:v>n.a.</x:v>
      </x:c>
      <x:c r="K113" s="70" t="str">
        <x:f>IF(COUNT(K127,K128)&lt;2,"n.a.",IF(K128=0,K127,IF(AND(ISNUMBER('Premissas'!K$37),'Premissas'!K$37&gt;0),K127+K128/'Premissas'!K$37,"n.a.")))</x:f>
        <x:v>n.a.</x:v>
      </x:c>
      <x:c r="L113" s="70" t="str">
        <x:f>IF(COUNT(L127,L128)&lt;2,"n.a.",IF(L128=0,L127,IF(AND(ISNUMBER('Premissas'!L$37),'Premissas'!L$37&gt;0),L127+L128/'Premissas'!L$37,"n.a.")))</x:f>
        <x:v>n.a.</x:v>
      </x:c>
      <x:c r="M113" s="70" t="str">
        <x:f>IF(COUNT(M127,M128)&lt;2,"n.a.",IF(M128=0,M127,IF(AND(ISNUMBER('Premissas'!M$37),'Premissas'!M$37&gt;0),M127+M128/'Premissas'!M$37,"n.a.")))</x:f>
        <x:v>n.a.</x:v>
      </x:c>
      <x:c r="N113" s="70" t="str">
        <x:f>IF(COUNT(N127,N128)&lt;2,"n.a.",IF(N128=0,N127,IF(AND(ISNUMBER('Premissas'!N$37),'Premissas'!N$37&gt;0),N127+N128/'Premissas'!N$37,"n.a.")))</x:f>
        <x:v>n.a.</x:v>
      </x:c>
      <x:c r="O113" s="70" t="str">
        <x:f>IF(COUNT(O127,O128)&lt;2,"n.a.",IF(O128=0,O127,IF(AND(ISNUMBER('Premissas'!O$37),'Premissas'!O$37&gt;0),O127+O128/'Premissas'!O$37,"n.a.")))</x:f>
        <x:v>n.a.</x:v>
      </x:c>
      <x:c r="P113" s="70" t="str">
        <x:f>IF(COUNT(P127,P128)&lt;2,"n.a.",IF(P128=0,P127,IF(AND(ISNUMBER('Premissas'!P$37),'Premissas'!P$37&gt;0),P127+P128/'Premissas'!P$37,"n.a.")))</x:f>
        <x:v>n.a.</x:v>
      </x:c>
      <x:c r="Q113" s="70" t="str">
        <x:f>IF(COUNT(Q127,Q128)&lt;2,"n.a.",IF(Q128=0,Q127,IF(AND(ISNUMBER('Premissas'!Q$37),'Premissas'!Q$37&gt;0),Q127+Q128/'Premissas'!Q$37,"n.a.")))</x:f>
        <x:v>n.a.</x:v>
      </x:c>
      <x:c r="R113" s="70" t="str">
        <x:f>IF(COUNT(R127,R128)&lt;2,"n.a.",IF(R128=0,R127,IF(AND(ISNUMBER('Premissas'!R$37),'Premissas'!R$37&gt;0),R127+R128/'Premissas'!R$37,"n.a.")))</x:f>
        <x:v>n.a.</x:v>
      </x:c>
      <x:c r="S113" s="70" t="str">
        <x:f>IF(COUNT(S127,S128)&lt;2,"n.a.",IF(S128=0,S127,IF(AND(ISNUMBER('Premissas'!S$37),'Premissas'!S$37&gt;0),S127+S128/'Premissas'!S$37,"n.a.")))</x:f>
        <x:v>n.a.</x:v>
      </x:c>
      <x:c r="T113" s="70" t="str">
        <x:f>IF(COUNT(T127,T128)&lt;2,"n.a.",IF(T128=0,T127,IF(AND(ISNUMBER('Premissas'!T$37),'Premissas'!T$37&gt;0),T127+T128/'Premissas'!T$37,"n.a.")))</x:f>
        <x:v>n.a.</x:v>
      </x:c>
      <x:c r="U113" s="70" t="str">
        <x:f>IF(COUNT(U127,U128)&lt;2,"n.a.",IF(U128=0,U127,IF(AND(ISNUMBER('Premissas'!U$37),'Premissas'!U$37&gt;0),U127+U128/'Premissas'!U$37,"n.a.")))</x:f>
        <x:v>n.a.</x:v>
      </x:c>
      <x:c r="V113" s="70" t="str">
        <x:f>IF(COUNT(V127,V128)&lt;2,"n.a.",IF(V128=0,V127,IF(AND(ISNUMBER('Premissas'!V$37),'Premissas'!V$37&gt;0),V127+V128/'Premissas'!V$37,"n.a.")))</x:f>
        <x:v>n.a.</x:v>
      </x:c>
      <x:c r="W113" s="70" t="str">
        <x:f>IF(COUNT(W127,W128)&lt;2,"n.a.",IF(W128=0,W127,IF(AND(ISNUMBER('Premissas'!W$37),'Premissas'!W$37&gt;0),W127+W128/'Premissas'!W$37,"n.a.")))</x:f>
        <x:v>n.a.</x:v>
      </x:c>
      <x:c r="X113" s="70" t="str">
        <x:f>IF(COUNT(X127,X128)&lt;2,"n.a.",IF(X128=0,X127,IF(AND(ISNUMBER('Premissas'!X$37),'Premissas'!X$37&gt;0),X127+X128/'Premissas'!X$37,"n.a.")))</x:f>
        <x:v>n.a.</x:v>
      </x:c>
      <x:c r="Y113" s="70" t="str">
        <x:f>IF(COUNT(Y127,Y128)&lt;2,"n.a.",IF(Y128=0,Y127,IF(AND(ISNUMBER('Premissas'!Y$37),'Premissas'!Y$37&gt;0),Y127+Y128/'Premissas'!Y$37,"n.a.")))</x:f>
        <x:v>n.a.</x:v>
      </x:c>
      <x:c r="Z113" s="70" t="str">
        <x:f>IF(COUNT(Z127,Z128)&lt;2,"n.a.",IF(Z128=0,Z127,IF(AND(ISNUMBER('Premissas'!Z$37),'Premissas'!Z$37&gt;0),Z127+Z128/'Premissas'!Z$37,"n.a.")))</x:f>
        <x:v>n.a.</x:v>
      </x:c>
      <x:c r="AA113" s="70" t="str">
        <x:f>IF(COUNT(AA127,AA128)&lt;2,"n.a.",IF(AA128=0,AA127,IF(AND(ISNUMBER('Premissas'!AA$37),'Premissas'!AA$37&gt;0),AA127+AA128/'Premissas'!AA$37,"n.a.")))</x:f>
        <x:v>n.a.</x:v>
      </x:c>
      <x:c r="AB113" s="70" t="str">
        <x:f>IF(COUNT(AB127,AB128)&lt;2,"n.a.",IF(AB128=0,AB127,IF(AND(ISNUMBER('Premissas'!AB$37),'Premissas'!AB$37&gt;0),AB127+AB128/'Premissas'!AB$37,"n.a.")))</x:f>
        <x:v>n.a.</x:v>
      </x:c>
      <x:c r="AC113" s="70" t="str">
        <x:f>IF(COUNT(AC127,AC128)&lt;2,"n.a.",IF(AC128=0,AC127,IF(AND(ISNUMBER('Premissas'!AC$37),'Premissas'!AC$37&gt;0),AC127+AC128/'Premissas'!AC$37,"n.a.")))</x:f>
        <x:v>n.a.</x:v>
      </x:c>
      <x:c r="AD113" s="70" t="str">
        <x:f>IF(COUNT(AD127,AD128)&lt;2,"n.a.",IF(AD128=0,AD127,IF(AND(ISNUMBER('Premissas'!AD$37),'Premissas'!AD$37&gt;0),AD127+AD128/'Premissas'!AD$37,"n.a.")))</x:f>
        <x:v>n.a.</x:v>
      </x:c>
      <x:c r="AE113" s="70" t="str">
        <x:f>IF(COUNT(AE127,AE128)&lt;2,"n.a.",IF(AE128=0,AE127,IF(AND(ISNUMBER('Premissas'!AE$37),'Premissas'!AE$37&gt;0),AE127+AE128/'Premissas'!AE$37,"n.a.")))</x:f>
        <x:v>n.a.</x:v>
      </x:c>
      <x:c r="AF113" s="70" t="str">
        <x:f>IF(COUNT(AF127,AF128)&lt;2,"n.a.",IF(AF128=0,AF127,IF(AND(ISNUMBER('Premissas'!AF$37),'Premissas'!AF$37&gt;0),AF127+AF128/'Premissas'!AF$37,"n.a.")))</x:f>
        <x:v>n.a.</x:v>
      </x:c>
      <x:c r="AG113" s="70" t="str">
        <x:f>IF(COUNT(AG127,AG128)&lt;2,"n.a.",IF(AG128=0,AG127,IF(AND(ISNUMBER('Premissas'!AG$37),'Premissas'!AG$37&gt;0),AG127+AG128/'Premissas'!AG$37,"n.a.")))</x:f>
        <x:v>n.a.</x:v>
      </x:c>
      <x:c r="AH113" s="70" t="str">
        <x:f>IF(COUNT(AH127,AH128)&lt;2,"n.a.",IF(AH128=0,AH127,IF(AND(ISNUMBER('Premissas'!AH$37),'Premissas'!AH$37&gt;0),AH127+AH128/'Premissas'!AH$37,"n.a.")))</x:f>
        <x:v>n.a.</x:v>
      </x:c>
      <x:c r="AI113" s="70" t="str">
        <x:f>IF(COUNT(AI127,AI128)&lt;2,"n.a.",IF(AI128=0,AI127,IF(AND(ISNUMBER('Premissas'!AI$37),'Premissas'!AI$37&gt;0),AI127+AI128/'Premissas'!AI$37,"n.a.")))</x:f>
        <x:v>n.a.</x:v>
      </x:c>
      <x:c r="AJ113" s="70" t="str">
        <x:f>IF(COUNT(AJ127,AJ128)&lt;2,"n.a.",IF(AJ128=0,AJ127,IF(AND(ISNUMBER('Premissas'!AJ$37),'Premissas'!AJ$37&gt;0),AJ127+AJ128/'Premissas'!AJ$37,"n.a.")))</x:f>
        <x:v>n.a.</x:v>
      </x:c>
      <x:c r="AK113" s="70" t="str">
        <x:f>IF(COUNT(AK127,AK128)&lt;2,"n.a.",IF(AK128=0,AK127,IF(AND(ISNUMBER('Premissas'!AK$37),'Premissas'!AK$37&gt;0),AK127+AK128/'Premissas'!AK$37,"n.a.")))</x:f>
        <x:v>n.a.</x:v>
      </x:c>
      <x:c r="AL113" s="70" t="str">
        <x:f>IF(COUNT(AL127,AL128)&lt;2,"n.a.",IF(AL128=0,AL127,IF(AND(ISNUMBER('Premissas'!AL$37),'Premissas'!AL$37&gt;0),AL127+AL128/'Premissas'!AL$37,"n.a.")))</x:f>
        <x:v>n.a.</x:v>
      </x:c>
      <x:c r="AM113" s="70" t="str">
        <x:f>IF(COUNT(AM127,AM128)&lt;2,"n.a.",IF(AM128=0,AM127,IF(AND(ISNUMBER('Premissas'!AM$37),'Premissas'!AM$37&gt;0),AM127+AM128/'Premissas'!AM$37,"n.a.")))</x:f>
        <x:v>n.a.</x:v>
      </x:c>
      <x:c r="AN113" s="70" t="str">
        <x:f>IF(COUNT(AN127,AN128)&lt;2,"n.a.",IF(AN128=0,AN127,IF(AND(ISNUMBER('Premissas'!AN$37),'Premissas'!AN$37&gt;0),AN127+AN128/'Premissas'!AN$37,"n.a.")))</x:f>
        <x:v>n.a.</x:v>
      </x:c>
      <x:c r="AO113" s="70" t="str">
        <x:f>IF(COUNT(AO127,AO128)&lt;2,"n.a.",IF(AO128=0,AO127,IF(AND(ISNUMBER('Premissas'!AO$37),'Premissas'!AO$37&gt;0),AO127+AO128/'Premissas'!AO$37,"n.a.")))</x:f>
        <x:v>n.a.</x:v>
      </x:c>
      <x:c r="AP113" s="70" t="str">
        <x:f>IF(COUNT(AP127,AP128)&lt;2,"n.a.",IF(AP128=0,AP127,IF(AND(ISNUMBER('Premissas'!AP$37),'Premissas'!AP$37&gt;0),AP127+AP128/'Premissas'!AP$37,"n.a.")))</x:f>
        <x:v>n.a.</x:v>
      </x:c>
      <x:c r="AQ113" s="70" t="str">
        <x:f>IF(COUNT(AQ127,AQ128)&lt;2,"n.a.",IF(AQ128=0,AQ127,IF(AND(ISNUMBER('Premissas'!AQ$37),'Premissas'!AQ$37&gt;0),AQ127+AQ128/'Premissas'!AQ$37,"n.a.")))</x:f>
        <x:v>n.a.</x:v>
      </x:c>
      <x:c r="AR113" s="70" t="str">
        <x:f>IF(COUNT(AR127,AR128)&lt;2,"n.a.",IF(AR128=0,AR127,IF(AND(ISNUMBER('Premissas'!AR$37),'Premissas'!AR$37&gt;0),AR127+AR128/'Premissas'!AR$37,"n.a.")))</x:f>
        <x:v>n.a.</x:v>
      </x:c>
      <x:c r="AS113" s="70" t="str">
        <x:f>IF(COUNT(AS127,AS128)&lt;2,"n.a.",IF(AS128=0,AS127,IF(AND(ISNUMBER('Premissas'!AS$37),'Premissas'!AS$37&gt;0),AS127+AS128/'Premissas'!AS$37,"n.a.")))</x:f>
        <x:v>n.a.</x:v>
      </x:c>
      <x:c r="AT113" s="70" t="str">
        <x:f>IF(COUNT(AT127,AT128)&lt;2,"n.a.",IF(AT128=0,AT127,IF(AND(ISNUMBER('Premissas'!AT$37),'Premissas'!AT$37&gt;0),AT127+AT128/'Premissas'!AT$37,"n.a.")))</x:f>
        <x:v>n.a.</x:v>
      </x:c>
      <x:c r="AU113" s="70" t="str">
        <x:f>IF(COUNT(AU127,AU128)&lt;2,"n.a.",IF(AU128=0,AU127,IF(AND(ISNUMBER('Premissas'!AU$37),'Premissas'!AU$37&gt;0),AU127+AU128/'Premissas'!AU$37,"n.a.")))</x:f>
        <x:v>n.a.</x:v>
      </x:c>
      <x:c r="AV113" s="70" t="str">
        <x:f>IF(COUNT(AV127,AV128)&lt;2,"n.a.",IF(AV128=0,AV127,IF(AND(ISNUMBER('Premissas'!AV$37),'Premissas'!AV$37&gt;0),AV127+AV128/'Premissas'!AV$37,"n.a.")))</x:f>
        <x:v>n.a.</x:v>
      </x:c>
      <x:c r="AW113" s="70" t="str">
        <x:f>IF(COUNT(AW127,AW128)&lt;2,"n.a.",IF(AW128=0,AW127,IF(AND(ISNUMBER('Premissas'!AW$37),'Premissas'!AW$37&gt;0),AW127+AW128/'Premissas'!AW$37,"n.a.")))</x:f>
        <x:v>n.a.</x:v>
      </x:c>
      <x:c r="AX113" s="70" t="str">
        <x:f>IF(COUNT(AX127,AX128)&lt;2,"n.a.",IF(AX128=0,AX127,IF(AND(ISNUMBER('Premissas'!AX$37),'Premissas'!AX$37&gt;0),AX127+AX128/'Premissas'!AX$37,"n.a.")))</x:f>
        <x:v>n.a.</x:v>
      </x:c>
      <x:c r="AY113" s="70" t="str">
        <x:f>IF(COUNT(AY127,AY128)&lt;2,"n.a.",IF(AY128=0,AY127,IF(AND(ISNUMBER('Premissas'!AY$37),'Premissas'!AY$37&gt;0),AY127+AY128/'Premissas'!AY$37,"n.a.")))</x:f>
        <x:v>n.a.</x:v>
      </x:c>
      <x:c r="AZ113" s="70" t="str">
        <x:f>IF(COUNT(AZ127,AZ128)&lt;2,"n.a.",IF(AZ128=0,AZ127,IF(AND(ISNUMBER('Premissas'!AZ$37),'Premissas'!AZ$37&gt;0),AZ127+AZ128/'Premissas'!AZ$37,"n.a.")))</x:f>
        <x:v>n.a.</x:v>
      </x:c>
      <x:c r="BA113" s="70" t="str">
        <x:f>IF(COUNT(BA127,BA128)&lt;2,"n.a.",IF(BA128=0,BA127,IF(AND(ISNUMBER('Premissas'!BA$37),'Premissas'!BA$37&gt;0),BA127+BA128/'Premissas'!BA$37,"n.a.")))</x:f>
        <x:v>n.a.</x:v>
      </x:c>
      <x:c r="BB113" s="70" t="str">
        <x:f>IF(COUNT(BB127,BB128)&lt;2,"n.a.",IF(BB128=0,BB127,IF(AND(ISNUMBER('Premissas'!BB$37),'Premissas'!BB$37&gt;0),BB127+BB128/'Premissas'!BB$37,"n.a.")))</x:f>
        <x:v>n.a.</x:v>
      </x:c>
      <x:c r="BC113" s="70" t="str">
        <x:f>IF(COUNT(BC127,BC128)&lt;2,"n.a.",IF(BC128=0,BC127,IF(AND(ISNUMBER('Premissas'!BC$37),'Premissas'!BC$37&gt;0),BC127+BC128/'Premissas'!BC$37,"n.a.")))</x:f>
        <x:v>n.a.</x:v>
      </x:c>
      <x:c r="BD113" s="70" t="str">
        <x:f>IF(COUNT(BD127,BD128)&lt;2,"n.a.",IF(BD128=0,BD127,IF(AND(ISNUMBER('Premissas'!BD$37),'Premissas'!BD$37&gt;0),BD127+BD128/'Premissas'!BD$37,"n.a.")))</x:f>
        <x:v>n.a.</x:v>
      </x:c>
      <x:c r="BE113" s="70" t="str">
        <x:f>IF(COUNT(BE127,BE128)&lt;2,"n.a.",IF(BE128=0,BE127,IF(AND(ISNUMBER('Premissas'!BE$37),'Premissas'!BE$37&gt;0),BE127+BE128/'Premissas'!BE$37,"n.a.")))</x:f>
        <x:v>n.a.</x:v>
      </x:c>
      <x:c r="BF113" s="70" t="str">
        <x:f>IF(COUNT(BF127,BF128)&lt;2,"n.a.",IF(BF128=0,BF127,IF(AND(ISNUMBER('Premissas'!BF$37),'Premissas'!BF$37&gt;0),BF127+BF128/'Premissas'!BF$37,"n.a.")))</x:f>
        <x:v>n.a.</x:v>
      </x:c>
      <x:c r="BG113" s="70" t="str">
        <x:f>IF(COUNT(BG127,BG128)&lt;2,"n.a.",IF(BG128=0,BG127,IF(AND(ISNUMBER('Premissas'!BG$37),'Premissas'!BG$37&gt;0),BG127+BG128/'Premissas'!BG$37,"n.a.")))</x:f>
        <x:v>n.a.</x:v>
      </x:c>
      <x:c r="BH113" s="70" t="str">
        <x:f>IF(COUNT(BH127,BH128)&lt;2,"n.a.",IF(BH128=0,BH127,IF(AND(ISNUMBER('Premissas'!BH$37),'Premissas'!BH$37&gt;0),BH127+BH128/'Premissas'!BH$37,"n.a.")))</x:f>
        <x:v>n.a.</x:v>
      </x:c>
      <x:c r="BI113" s="70" t="str">
        <x:f>IF(COUNT(BI127,BI128)&lt;2,"n.a.",IF(BI128=0,BI127,IF(AND(ISNUMBER('Premissas'!BI$37),'Premissas'!BI$37&gt;0),BI127+BI128/'Premissas'!BI$37,"n.a.")))</x:f>
        <x:v>n.a.</x:v>
      </x:c>
      <x:c r="BJ113" s="70" t="str">
        <x:f>IF(COUNT(BJ127,BJ128)&lt;2,"n.a.",IF(BJ128=0,BJ127,IF(AND(ISNUMBER('Premissas'!BJ$37),'Premissas'!BJ$37&gt;0),BJ127+BJ128/'Premissas'!BJ$37,"n.a.")))</x:f>
        <x:v>n.a.</x:v>
      </x:c>
      <x:c r="BK113" s="70" t="str">
        <x:f>IF(COUNT(BK127,BK128)&lt;2,"n.a.",IF(BK128=0,BK127,IF(AND(ISNUMBER('Premissas'!BK$37),'Premissas'!BK$37&gt;0),BK127+BK128/'Premissas'!BK$37,"n.a.")))</x:f>
        <x:v>n.a.</x:v>
      </x:c>
      <x:c r="BL113" s="70" t="str">
        <x:f>IF(COUNT(BL127,BL128)&lt;2,"n.a.",IF(BL128=0,BL127,IF(AND(ISNUMBER('Premissas'!BL$37),'Premissas'!BL$37&gt;0),BL127+BL128/'Premissas'!BL$37,"n.a.")))</x:f>
        <x:v>n.a.</x:v>
      </x:c>
      <x:c r="BM113" s="70" t="str">
        <x:f>IF(COUNT(BM127,BM128)&lt;2,"n.a.",IF(BM128=0,BM127,IF(AND(ISNUMBER('Premissas'!BM$37),'Premissas'!BM$37&gt;0),BM127+BM128/'Premissas'!BM$37,"n.a.")))</x:f>
        <x:v>n.a.</x:v>
      </x:c>
      <x:c r="BN113" s="70" t="str">
        <x:f>IF(COUNT(BN127,BN128)&lt;2,"n.a.",IF(BN128=0,BN127,IF(AND(ISNUMBER('Premissas'!BN$37),'Premissas'!BN$37&gt;0),BN127+BN128/'Premissas'!BN$37,"n.a.")))</x:f>
        <x:v>n.a.</x:v>
      </x:c>
      <x:c r="BO113" s="70" t="str">
        <x:f>IF(COUNT(BO127,BO128)&lt;2,"n.a.",IF(BO128=0,BO127,IF(AND(ISNUMBER('Premissas'!BO$37),'Premissas'!BO$37&gt;0),BO127+BO128/'Premissas'!BO$37,"n.a.")))</x:f>
        <x:v>n.a.</x:v>
      </x:c>
      <x:c r="BP113" s="70" t="str">
        <x:f>IF(COUNT(BP127,BP128)&lt;2,"n.a.",IF(BP128=0,BP127,IF(AND(ISNUMBER('Premissas'!BP$37),'Premissas'!BP$37&gt;0),BP127+BP128/'Premissas'!BP$37,"n.a.")))</x:f>
        <x:v>n.a.</x:v>
      </x:c>
      <x:c r="BQ113" s="70" t="str">
        <x:f>IF(COUNT(BQ127,BQ128)&lt;2,"n.a.",IF(BQ128=0,BQ127,IF(AND(ISNUMBER('Premissas'!BQ$37),'Premissas'!BQ$37&gt;0),BQ127+BQ128/'Premissas'!BQ$37,"n.a.")))</x:f>
        <x:v>n.a.</x:v>
      </x:c>
      <x:c r="BR113" s="70" t="str">
        <x:f>IF(COUNT(BR127,BR128)&lt;2,"n.a.",IF(BR128=0,BR127,IF(AND(ISNUMBER('Premissas'!BR$37),'Premissas'!BR$37&gt;0),BR127+BR128/'Premissas'!BR$37,"n.a.")))</x:f>
        <x:v>n.a.</x:v>
      </x:c>
      <x:c r="BS113" s="70" t="str">
        <x:f>IF(COUNT(BS127,BS128)&lt;2,"n.a.",IF(BS128=0,BS127,IF(AND(ISNUMBER('Premissas'!BS$37),'Premissas'!BS$37&gt;0),BS127+BS128/'Premissas'!BS$37,"n.a.")))</x:f>
        <x:v>n.a.</x:v>
      </x:c>
      <x:c r="BT113" s="70" t="str">
        <x:f>IF(COUNT(BT127,BT128)&lt;2,"n.a.",IF(BT128=0,BT127,IF(AND(ISNUMBER('Premissas'!BT$37),'Premissas'!BT$37&gt;0),BT127+BT128/'Premissas'!BT$37,"n.a.")))</x:f>
        <x:v>n.a.</x:v>
      </x:c>
      <x:c r="BU113" s="70" t="str">
        <x:f>IF(COUNT(BU127,BU128)&lt;2,"n.a.",IF(BU128=0,BU127,IF(AND(ISNUMBER('Premissas'!BU$37),'Premissas'!BU$37&gt;0),BU127+BU128/'Premissas'!BU$37,"n.a.")))</x:f>
        <x:v>n.a.</x:v>
      </x:c>
      <x:c r="BV113" s="70" t="str">
        <x:f>IF(COUNT(BV127,BV128)&lt;2,"n.a.",IF(BV128=0,BV127,IF(AND(ISNUMBER('Premissas'!BV$37),'Premissas'!BV$37&gt;0),BV127+BV128/'Premissas'!BV$37,"n.a.")))</x:f>
        <x:v>n.a.</x:v>
      </x:c>
      <x:c r="BW113" s="70" t="str">
        <x:f>IF(COUNT(BW127,BW128)&lt;2,"n.a.",IF(BW128=0,BW127,IF(AND(ISNUMBER('Premissas'!BW$37),'Premissas'!BW$37&gt;0),BW127+BW128/'Premissas'!BW$37,"n.a.")))</x:f>
        <x:v>n.a.</x:v>
      </x:c>
      <x:c r="BX113" s="70" t="str">
        <x:f>IF(COUNT(BX127,BX128)&lt;2,"n.a.",IF(BX128=0,BX127,IF(AND(ISNUMBER('Premissas'!BX$37),'Premissas'!BX$37&gt;0),BX127+BX128/'Premissas'!BX$37,"n.a.")))</x:f>
        <x:v>n.a.</x:v>
      </x:c>
      <x:c r="BY113" s="70" t="str">
        <x:f>IF(COUNT(BY127,BY128)&lt;2,"n.a.",IF(BY128=0,BY127,IF(AND(ISNUMBER('Premissas'!BY$37),'Premissas'!BY$37&gt;0),BY127+BY128/'Premissas'!BY$37,"n.a.")))</x:f>
        <x:v>n.a.</x:v>
      </x:c>
      <x:c r="BZ113" s="70" t="str">
        <x:f>IF(COUNT(BZ127,BZ128)&lt;2,"n.a.",IF(BZ128=0,BZ127,IF(AND(ISNUMBER('Premissas'!BZ$37),'Premissas'!BZ$37&gt;0),BZ127+BZ128/'Premissas'!BZ$37,"n.a.")))</x:f>
        <x:v>n.a.</x:v>
      </x:c>
      <x:c r="CA113" s="70" t="str">
        <x:f>IF(COUNT(CA127,CA128)&lt;2,"n.a.",IF(CA128=0,CA127,IF(AND(ISNUMBER('Premissas'!CA$37),'Premissas'!CA$37&gt;0),CA127+CA128/'Premissas'!CA$37,"n.a.")))</x:f>
        <x:v>n.a.</x:v>
      </x:c>
      <x:c r="CB113" s="70" t="str">
        <x:f>IF(COUNT(CB127,CB128)&lt;2,"n.a.",IF(CB128=0,CB127,IF(AND(ISNUMBER('Premissas'!CB$37),'Premissas'!CB$37&gt;0),CB127+CB128/'Premissas'!CB$37,"n.a.")))</x:f>
        <x:v>n.a.</x:v>
      </x:c>
      <x:c r="CC113" s="70" t="str">
        <x:f>IF(COUNT(CC127,CC128)&lt;2,"n.a.",IF(CC128=0,CC127,IF(AND(ISNUMBER('Premissas'!CC$37),'Premissas'!CC$37&gt;0),CC127+CC128/'Premissas'!CC$37,"n.a.")))</x:f>
        <x:v>n.a.</x:v>
      </x:c>
      <x:c r="CD113" s="70" t="str">
        <x:f>IF(COUNT(CD127,CD128)&lt;2,"n.a.",IF(CD128=0,CD127,IF(AND(ISNUMBER('Premissas'!CD$37),'Premissas'!CD$37&gt;0),CD127+CD128/'Premissas'!CD$37,"n.a.")))</x:f>
        <x:v>n.a.</x:v>
      </x:c>
      <x:c r="CE113" s="70" t="str">
        <x:f>IF(COUNT(CE127,CE128)&lt;2,"n.a.",IF(CE128=0,CE127,IF(AND(ISNUMBER('Premissas'!CE$37),'Premissas'!CE$37&gt;0),CE127+CE128/'Premissas'!CE$37,"n.a.")))</x:f>
        <x:v>n.a.</x:v>
      </x:c>
      <x:c r="CF113" s="70" t="str">
        <x:f>IF(COUNT(CF127,CF128)&lt;2,"n.a.",IF(CF128=0,CF127,IF(AND(ISNUMBER('Premissas'!CF$37),'Premissas'!CF$37&gt;0),CF127+CF128/'Premissas'!CF$37,"n.a.")))</x:f>
        <x:v>n.a.</x:v>
      </x:c>
      <x:c r="CG113" s="70" t="str">
        <x:f>IF(COUNT(CG127,CG128)&lt;2,"n.a.",IF(CG128=0,CG127,IF(AND(ISNUMBER('Premissas'!CG$37),'Premissas'!CG$37&gt;0),CG127+CG128/'Premissas'!CG$37,"n.a.")))</x:f>
        <x:v>n.a.</x:v>
      </x:c>
      <x:c r="CH113" s="70" t="str">
        <x:f>IF(COUNT(CH127,CH128)&lt;2,"n.a.",IF(CH128=0,CH127,IF(AND(ISNUMBER('Premissas'!CH$37),'Premissas'!CH$37&gt;0),CH127+CH128/'Premissas'!CH$37,"n.a.")))</x:f>
        <x:v>n.a.</x:v>
      </x:c>
      <x:c r="CI113" s="70" t="str">
        <x:f>IF(COUNT(CI127,CI128)&lt;2,"n.a.",IF(CI128=0,CI127,IF(AND(ISNUMBER('Premissas'!CI$37),'Premissas'!CI$37&gt;0),CI127+CI128/'Premissas'!CI$37,"n.a.")))</x:f>
        <x:v>n.a.</x:v>
      </x:c>
      <x:c r="CJ113" s="70" t="str">
        <x:f>IF(COUNT(CJ127,CJ128)&lt;2,"n.a.",IF(CJ128=0,CJ127,IF(AND(ISNUMBER('Premissas'!CJ$37),'Premissas'!CJ$37&gt;0),CJ127+CJ128/'Premissas'!CJ$37,"n.a.")))</x:f>
        <x:v>n.a.</x:v>
      </x:c>
    </x:row>
    <x:row r="114" ht="25" customHeight="1">
      <x:c r="A114" s="2"/>
      <x:c r="B114" s="2"/>
      <x:c r="C114" s="64" t="str">
        <x:v>Desembolsos base (USD)</x:v>
      </x:c>
      <x:c r="D114" s="71" t="str">
        <x:f>IF(COUNT(E114:CJ114)=84,SUM(E114:CJ114),"n.a.")</x:f>
        <x:v>n.a.</x:v>
      </x:c>
      <x:c r="E114" s="71" t="str">
        <x:f>IF(COUNT(E111:E113)=3,SUM(E111:E113),"n.a.")</x:f>
        <x:v>n.a.</x:v>
      </x:c>
      <x:c r="F114" s="71" t="str">
        <x:f>IF(COUNT(F111:F113)=3,SUM(F111:F113),"n.a.")</x:f>
        <x:v>n.a.</x:v>
      </x:c>
      <x:c r="G114" s="71" t="str">
        <x:f>IF(COUNT(G111:G113)=3,SUM(G111:G113),"n.a.")</x:f>
        <x:v>n.a.</x:v>
      </x:c>
      <x:c r="H114" s="71" t="str">
        <x:f>IF(COUNT(H111:H113)=3,SUM(H111:H113),"n.a.")</x:f>
        <x:v>n.a.</x:v>
      </x:c>
      <x:c r="I114" s="71" t="str">
        <x:f>IF(COUNT(I111:I113)=3,SUM(I111:I113),"n.a.")</x:f>
        <x:v>n.a.</x:v>
      </x:c>
      <x:c r="J114" s="71" t="str">
        <x:f>IF(COUNT(J111:J113)=3,SUM(J111:J113),"n.a.")</x:f>
        <x:v>n.a.</x:v>
      </x:c>
      <x:c r="K114" s="71" t="str">
        <x:f>IF(COUNT(K111:K113)=3,SUM(K111:K113),"n.a.")</x:f>
        <x:v>n.a.</x:v>
      </x:c>
      <x:c r="L114" s="71" t="str">
        <x:f>IF(COUNT(L111:L113)=3,SUM(L111:L113),"n.a.")</x:f>
        <x:v>n.a.</x:v>
      </x:c>
      <x:c r="M114" s="71" t="str">
        <x:f>IF(COUNT(M111:M113)=3,SUM(M111:M113),"n.a.")</x:f>
        <x:v>n.a.</x:v>
      </x:c>
      <x:c r="N114" s="71" t="str">
        <x:f>IF(COUNT(N111:N113)=3,SUM(N111:N113),"n.a.")</x:f>
        <x:v>n.a.</x:v>
      </x:c>
      <x:c r="O114" s="71" t="str">
        <x:f>IF(COUNT(O111:O113)=3,SUM(O111:O113),"n.a.")</x:f>
        <x:v>n.a.</x:v>
      </x:c>
      <x:c r="P114" s="71" t="str">
        <x:f>IF(COUNT(P111:P113)=3,SUM(P111:P113),"n.a.")</x:f>
        <x:v>n.a.</x:v>
      </x:c>
      <x:c r="Q114" s="71" t="str">
        <x:f>IF(COUNT(Q111:Q113)=3,SUM(Q111:Q113),"n.a.")</x:f>
        <x:v>n.a.</x:v>
      </x:c>
      <x:c r="R114" s="71" t="str">
        <x:f>IF(COUNT(R111:R113)=3,SUM(R111:R113),"n.a.")</x:f>
        <x:v>n.a.</x:v>
      </x:c>
      <x:c r="S114" s="71" t="str">
        <x:f>IF(COUNT(S111:S113)=3,SUM(S111:S113),"n.a.")</x:f>
        <x:v>n.a.</x:v>
      </x:c>
      <x:c r="T114" s="71" t="str">
        <x:f>IF(COUNT(T111:T113)=3,SUM(T111:T113),"n.a.")</x:f>
        <x:v>n.a.</x:v>
      </x:c>
      <x:c r="U114" s="71" t="str">
        <x:f>IF(COUNT(U111:U113)=3,SUM(U111:U113),"n.a.")</x:f>
        <x:v>n.a.</x:v>
      </x:c>
      <x:c r="V114" s="71" t="str">
        <x:f>IF(COUNT(V111:V113)=3,SUM(V111:V113),"n.a.")</x:f>
        <x:v>n.a.</x:v>
      </x:c>
      <x:c r="W114" s="71" t="str">
        <x:f>IF(COUNT(W111:W113)=3,SUM(W111:W113),"n.a.")</x:f>
        <x:v>n.a.</x:v>
      </x:c>
      <x:c r="X114" s="71" t="str">
        <x:f>IF(COUNT(X111:X113)=3,SUM(X111:X113),"n.a.")</x:f>
        <x:v>n.a.</x:v>
      </x:c>
      <x:c r="Y114" s="71" t="str">
        <x:f>IF(COUNT(Y111:Y113)=3,SUM(Y111:Y113),"n.a.")</x:f>
        <x:v>n.a.</x:v>
      </x:c>
      <x:c r="Z114" s="71" t="str">
        <x:f>IF(COUNT(Z111:Z113)=3,SUM(Z111:Z113),"n.a.")</x:f>
        <x:v>n.a.</x:v>
      </x:c>
      <x:c r="AA114" s="71" t="str">
        <x:f>IF(COUNT(AA111:AA113)=3,SUM(AA111:AA113),"n.a.")</x:f>
        <x:v>n.a.</x:v>
      </x:c>
      <x:c r="AB114" s="71" t="str">
        <x:f>IF(COUNT(AB111:AB113)=3,SUM(AB111:AB113),"n.a.")</x:f>
        <x:v>n.a.</x:v>
      </x:c>
      <x:c r="AC114" s="71" t="str">
        <x:f>IF(COUNT(AC111:AC113)=3,SUM(AC111:AC113),"n.a.")</x:f>
        <x:v>n.a.</x:v>
      </x:c>
      <x:c r="AD114" s="71" t="str">
        <x:f>IF(COUNT(AD111:AD113)=3,SUM(AD111:AD113),"n.a.")</x:f>
        <x:v>n.a.</x:v>
      </x:c>
      <x:c r="AE114" s="71" t="str">
        <x:f>IF(COUNT(AE111:AE113)=3,SUM(AE111:AE113),"n.a.")</x:f>
        <x:v>n.a.</x:v>
      </x:c>
      <x:c r="AF114" s="71" t="str">
        <x:f>IF(COUNT(AF111:AF113)=3,SUM(AF111:AF113),"n.a.")</x:f>
        <x:v>n.a.</x:v>
      </x:c>
      <x:c r="AG114" s="71" t="str">
        <x:f>IF(COUNT(AG111:AG113)=3,SUM(AG111:AG113),"n.a.")</x:f>
        <x:v>n.a.</x:v>
      </x:c>
      <x:c r="AH114" s="71" t="str">
        <x:f>IF(COUNT(AH111:AH113)=3,SUM(AH111:AH113),"n.a.")</x:f>
        <x:v>n.a.</x:v>
      </x:c>
      <x:c r="AI114" s="71" t="str">
        <x:f>IF(COUNT(AI111:AI113)=3,SUM(AI111:AI113),"n.a.")</x:f>
        <x:v>n.a.</x:v>
      </x:c>
      <x:c r="AJ114" s="71" t="str">
        <x:f>IF(COUNT(AJ111:AJ113)=3,SUM(AJ111:AJ113),"n.a.")</x:f>
        <x:v>n.a.</x:v>
      </x:c>
      <x:c r="AK114" s="71" t="str">
        <x:f>IF(COUNT(AK111:AK113)=3,SUM(AK111:AK113),"n.a.")</x:f>
        <x:v>n.a.</x:v>
      </x:c>
      <x:c r="AL114" s="71" t="str">
        <x:f>IF(COUNT(AL111:AL113)=3,SUM(AL111:AL113),"n.a.")</x:f>
        <x:v>n.a.</x:v>
      </x:c>
      <x:c r="AM114" s="71" t="str">
        <x:f>IF(COUNT(AM111:AM113)=3,SUM(AM111:AM113),"n.a.")</x:f>
        <x:v>n.a.</x:v>
      </x:c>
      <x:c r="AN114" s="71" t="str">
        <x:f>IF(COUNT(AN111:AN113)=3,SUM(AN111:AN113),"n.a.")</x:f>
        <x:v>n.a.</x:v>
      </x:c>
      <x:c r="AO114" s="71" t="str">
        <x:f>IF(COUNT(AO111:AO113)=3,SUM(AO111:AO113),"n.a.")</x:f>
        <x:v>n.a.</x:v>
      </x:c>
      <x:c r="AP114" s="71" t="str">
        <x:f>IF(COUNT(AP111:AP113)=3,SUM(AP111:AP113),"n.a.")</x:f>
        <x:v>n.a.</x:v>
      </x:c>
      <x:c r="AQ114" s="71" t="str">
        <x:f>IF(COUNT(AQ111:AQ113)=3,SUM(AQ111:AQ113),"n.a.")</x:f>
        <x:v>n.a.</x:v>
      </x:c>
      <x:c r="AR114" s="71" t="str">
        <x:f>IF(COUNT(AR111:AR113)=3,SUM(AR111:AR113),"n.a.")</x:f>
        <x:v>n.a.</x:v>
      </x:c>
      <x:c r="AS114" s="71" t="str">
        <x:f>IF(COUNT(AS111:AS113)=3,SUM(AS111:AS113),"n.a.")</x:f>
        <x:v>n.a.</x:v>
      </x:c>
      <x:c r="AT114" s="71" t="str">
        <x:f>IF(COUNT(AT111:AT113)=3,SUM(AT111:AT113),"n.a.")</x:f>
        <x:v>n.a.</x:v>
      </x:c>
      <x:c r="AU114" s="71" t="str">
        <x:f>IF(COUNT(AU111:AU113)=3,SUM(AU111:AU113),"n.a.")</x:f>
        <x:v>n.a.</x:v>
      </x:c>
      <x:c r="AV114" s="71" t="str">
        <x:f>IF(COUNT(AV111:AV113)=3,SUM(AV111:AV113),"n.a.")</x:f>
        <x:v>n.a.</x:v>
      </x:c>
      <x:c r="AW114" s="71" t="str">
        <x:f>IF(COUNT(AW111:AW113)=3,SUM(AW111:AW113),"n.a.")</x:f>
        <x:v>n.a.</x:v>
      </x:c>
      <x:c r="AX114" s="71" t="str">
        <x:f>IF(COUNT(AX111:AX113)=3,SUM(AX111:AX113),"n.a.")</x:f>
        <x:v>n.a.</x:v>
      </x:c>
      <x:c r="AY114" s="71" t="str">
        <x:f>IF(COUNT(AY111:AY113)=3,SUM(AY111:AY113),"n.a.")</x:f>
        <x:v>n.a.</x:v>
      </x:c>
      <x:c r="AZ114" s="71" t="str">
        <x:f>IF(COUNT(AZ111:AZ113)=3,SUM(AZ111:AZ113),"n.a.")</x:f>
        <x:v>n.a.</x:v>
      </x:c>
      <x:c r="BA114" s="71" t="str">
        <x:f>IF(COUNT(BA111:BA113)=3,SUM(BA111:BA113),"n.a.")</x:f>
        <x:v>n.a.</x:v>
      </x:c>
      <x:c r="BB114" s="71" t="str">
        <x:f>IF(COUNT(BB111:BB113)=3,SUM(BB111:BB113),"n.a.")</x:f>
        <x:v>n.a.</x:v>
      </x:c>
      <x:c r="BC114" s="71" t="str">
        <x:f>IF(COUNT(BC111:BC113)=3,SUM(BC111:BC113),"n.a.")</x:f>
        <x:v>n.a.</x:v>
      </x:c>
      <x:c r="BD114" s="71" t="str">
        <x:f>IF(COUNT(BD111:BD113)=3,SUM(BD111:BD113),"n.a.")</x:f>
        <x:v>n.a.</x:v>
      </x:c>
      <x:c r="BE114" s="71" t="str">
        <x:f>IF(COUNT(BE111:BE113)=3,SUM(BE111:BE113),"n.a.")</x:f>
        <x:v>n.a.</x:v>
      </x:c>
      <x:c r="BF114" s="71" t="str">
        <x:f>IF(COUNT(BF111:BF113)=3,SUM(BF111:BF113),"n.a.")</x:f>
        <x:v>n.a.</x:v>
      </x:c>
      <x:c r="BG114" s="71" t="str">
        <x:f>IF(COUNT(BG111:BG113)=3,SUM(BG111:BG113),"n.a.")</x:f>
        <x:v>n.a.</x:v>
      </x:c>
      <x:c r="BH114" s="71" t="str">
        <x:f>IF(COUNT(BH111:BH113)=3,SUM(BH111:BH113),"n.a.")</x:f>
        <x:v>n.a.</x:v>
      </x:c>
      <x:c r="BI114" s="71" t="str">
        <x:f>IF(COUNT(BI111:BI113)=3,SUM(BI111:BI113),"n.a.")</x:f>
        <x:v>n.a.</x:v>
      </x:c>
      <x:c r="BJ114" s="71" t="str">
        <x:f>IF(COUNT(BJ111:BJ113)=3,SUM(BJ111:BJ113),"n.a.")</x:f>
        <x:v>n.a.</x:v>
      </x:c>
      <x:c r="BK114" s="71" t="str">
        <x:f>IF(COUNT(BK111:BK113)=3,SUM(BK111:BK113),"n.a.")</x:f>
        <x:v>n.a.</x:v>
      </x:c>
      <x:c r="BL114" s="71" t="str">
        <x:f>IF(COUNT(BL111:BL113)=3,SUM(BL111:BL113),"n.a.")</x:f>
        <x:v>n.a.</x:v>
      </x:c>
      <x:c r="BM114" s="71" t="str">
        <x:f>IF(COUNT(BM111:BM113)=3,SUM(BM111:BM113),"n.a.")</x:f>
        <x:v>n.a.</x:v>
      </x:c>
      <x:c r="BN114" s="71" t="str">
        <x:f>IF(COUNT(BN111:BN113)=3,SUM(BN111:BN113),"n.a.")</x:f>
        <x:v>n.a.</x:v>
      </x:c>
      <x:c r="BO114" s="71" t="str">
        <x:f>IF(COUNT(BO111:BO113)=3,SUM(BO111:BO113),"n.a.")</x:f>
        <x:v>n.a.</x:v>
      </x:c>
      <x:c r="BP114" s="71" t="str">
        <x:f>IF(COUNT(BP111:BP113)=3,SUM(BP111:BP113),"n.a.")</x:f>
        <x:v>n.a.</x:v>
      </x:c>
      <x:c r="BQ114" s="71" t="str">
        <x:f>IF(COUNT(BQ111:BQ113)=3,SUM(BQ111:BQ113),"n.a.")</x:f>
        <x:v>n.a.</x:v>
      </x:c>
      <x:c r="BR114" s="71" t="str">
        <x:f>IF(COUNT(BR111:BR113)=3,SUM(BR111:BR113),"n.a.")</x:f>
        <x:v>n.a.</x:v>
      </x:c>
      <x:c r="BS114" s="71" t="str">
        <x:f>IF(COUNT(BS111:BS113)=3,SUM(BS111:BS113),"n.a.")</x:f>
        <x:v>n.a.</x:v>
      </x:c>
      <x:c r="BT114" s="71" t="str">
        <x:f>IF(COUNT(BT111:BT113)=3,SUM(BT111:BT113),"n.a.")</x:f>
        <x:v>n.a.</x:v>
      </x:c>
      <x:c r="BU114" s="71" t="str">
        <x:f>IF(COUNT(BU111:BU113)=3,SUM(BU111:BU113),"n.a.")</x:f>
        <x:v>n.a.</x:v>
      </x:c>
      <x:c r="BV114" s="71" t="str">
        <x:f>IF(COUNT(BV111:BV113)=3,SUM(BV111:BV113),"n.a.")</x:f>
        <x:v>n.a.</x:v>
      </x:c>
      <x:c r="BW114" s="71" t="str">
        <x:f>IF(COUNT(BW111:BW113)=3,SUM(BW111:BW113),"n.a.")</x:f>
        <x:v>n.a.</x:v>
      </x:c>
      <x:c r="BX114" s="71" t="str">
        <x:f>IF(COUNT(BX111:BX113)=3,SUM(BX111:BX113),"n.a.")</x:f>
        <x:v>n.a.</x:v>
      </x:c>
      <x:c r="BY114" s="71" t="str">
        <x:f>IF(COUNT(BY111:BY113)=3,SUM(BY111:BY113),"n.a.")</x:f>
        <x:v>n.a.</x:v>
      </x:c>
      <x:c r="BZ114" s="71" t="str">
        <x:f>IF(COUNT(BZ111:BZ113)=3,SUM(BZ111:BZ113),"n.a.")</x:f>
        <x:v>n.a.</x:v>
      </x:c>
      <x:c r="CA114" s="71" t="str">
        <x:f>IF(COUNT(CA111:CA113)=3,SUM(CA111:CA113),"n.a.")</x:f>
        <x:v>n.a.</x:v>
      </x:c>
      <x:c r="CB114" s="71" t="str">
        <x:f>IF(COUNT(CB111:CB113)=3,SUM(CB111:CB113),"n.a.")</x:f>
        <x:v>n.a.</x:v>
      </x:c>
      <x:c r="CC114" s="71" t="str">
        <x:f>IF(COUNT(CC111:CC113)=3,SUM(CC111:CC113),"n.a.")</x:f>
        <x:v>n.a.</x:v>
      </x:c>
      <x:c r="CD114" s="71" t="str">
        <x:f>IF(COUNT(CD111:CD113)=3,SUM(CD111:CD113),"n.a.")</x:f>
        <x:v>n.a.</x:v>
      </x:c>
      <x:c r="CE114" s="71" t="str">
        <x:f>IF(COUNT(CE111:CE113)=3,SUM(CE111:CE113),"n.a.")</x:f>
        <x:v>n.a.</x:v>
      </x:c>
      <x:c r="CF114" s="71" t="str">
        <x:f>IF(COUNT(CF111:CF113)=3,SUM(CF111:CF113),"n.a.")</x:f>
        <x:v>n.a.</x:v>
      </x:c>
      <x:c r="CG114" s="71" t="str">
        <x:f>IF(COUNT(CG111:CG113)=3,SUM(CG111:CG113),"n.a.")</x:f>
        <x:v>n.a.</x:v>
      </x:c>
      <x:c r="CH114" s="71" t="str">
        <x:f>IF(COUNT(CH111:CH113)=3,SUM(CH111:CH113),"n.a.")</x:f>
        <x:v>n.a.</x:v>
      </x:c>
      <x:c r="CI114" s="71" t="str">
        <x:f>IF(COUNT(CI111:CI113)=3,SUM(CI111:CI113),"n.a.")</x:f>
        <x:v>n.a.</x:v>
      </x:c>
      <x:c r="CJ114" s="71" t="str">
        <x:f>IF(COUNT(CJ111:CJ113)=3,SUM(CJ111:CJ113),"n.a.")</x:f>
        <x:v>n.a.</x:v>
      </x:c>
    </x:row>
    <x:row r="115" ht="22" customHeight="1">
      <x:c r="A115" s="2"/>
      <x:c r="B115" s="2"/>
      <x:c r="C115" s="2" t="str">
        <x:v>Reserva planejada (USD)</x:v>
      </x:c>
      <x:c r="D115" s="68" t="str">
        <x:f>IF(COUNT(E115:CJ115)=84,SUM(E115:CJ115),"n.a.")</x:f>
        <x:v>n.a.</x:v>
      </x:c>
      <x:c r="E115" s="72" t="str">
        <x:f>IF($D$6="Sem custos comuns",IF($D$102=0,0,"n.a."),IF(AND(ISNUMBER(E114),ISNUMBER($D$101),$D$101&gt;=0),E114*$D$101,"n.a."))</x:f>
        <x:v>n.a.</x:v>
      </x:c>
      <x:c r="F115" s="72" t="str">
        <x:f>IF($D$6="Sem custos comuns",IF($D$102=0,0,"n.a."),IF(AND(ISNUMBER(F114),ISNUMBER($D$101),$D$101&gt;=0),F114*$D$101,"n.a."))</x:f>
        <x:v>n.a.</x:v>
      </x:c>
      <x:c r="G115" s="72" t="str">
        <x:f>IF($D$6="Sem custos comuns",IF($D$102=0,0,"n.a."),IF(AND(ISNUMBER(G114),ISNUMBER($D$101),$D$101&gt;=0),G114*$D$101,"n.a."))</x:f>
        <x:v>n.a.</x:v>
      </x:c>
      <x:c r="H115" s="72" t="str">
        <x:f>IF($D$6="Sem custos comuns",IF($D$102=0,0,"n.a."),IF(AND(ISNUMBER(H114),ISNUMBER($D$101),$D$101&gt;=0),H114*$D$101,"n.a."))</x:f>
        <x:v>n.a.</x:v>
      </x:c>
      <x:c r="I115" s="72" t="str">
        <x:f>IF($D$6="Sem custos comuns",IF($D$102=0,0,"n.a."),IF(AND(ISNUMBER(I114),ISNUMBER($D$101),$D$101&gt;=0),I114*$D$101,"n.a."))</x:f>
        <x:v>n.a.</x:v>
      </x:c>
      <x:c r="J115" s="72" t="str">
        <x:f>IF($D$6="Sem custos comuns",IF($D$102=0,0,"n.a."),IF(AND(ISNUMBER(J114),ISNUMBER($D$101),$D$101&gt;=0),J114*$D$101,"n.a."))</x:f>
        <x:v>n.a.</x:v>
      </x:c>
      <x:c r="K115" s="72" t="str">
        <x:f>IF($D$6="Sem custos comuns",IF($D$102=0,0,"n.a."),IF(AND(ISNUMBER(K114),ISNUMBER($D$101),$D$101&gt;=0),K114*$D$101,"n.a."))</x:f>
        <x:v>n.a.</x:v>
      </x:c>
      <x:c r="L115" s="72" t="str">
        <x:f>IF($D$6="Sem custos comuns",IF($D$102=0,0,"n.a."),IF(AND(ISNUMBER(L114),ISNUMBER($D$101),$D$101&gt;=0),L114*$D$101,"n.a."))</x:f>
        <x:v>n.a.</x:v>
      </x:c>
      <x:c r="M115" s="72" t="str">
        <x:f>IF($D$6="Sem custos comuns",IF($D$102=0,0,"n.a."),IF(AND(ISNUMBER(M114),ISNUMBER($D$101),$D$101&gt;=0),M114*$D$101,"n.a."))</x:f>
        <x:v>n.a.</x:v>
      </x:c>
      <x:c r="N115" s="72" t="str">
        <x:f>IF($D$6="Sem custos comuns",IF($D$102=0,0,"n.a."),IF(AND(ISNUMBER(N114),ISNUMBER($D$101),$D$101&gt;=0),N114*$D$101,"n.a."))</x:f>
        <x:v>n.a.</x:v>
      </x:c>
      <x:c r="O115" s="72" t="str">
        <x:f>IF($D$6="Sem custos comuns",IF($D$102=0,0,"n.a."),IF(AND(ISNUMBER(O114),ISNUMBER($D$101),$D$101&gt;=0),O114*$D$101,"n.a."))</x:f>
        <x:v>n.a.</x:v>
      </x:c>
      <x:c r="P115" s="72" t="str">
        <x:f>IF($D$6="Sem custos comuns",IF($D$102=0,0,"n.a."),IF(AND(ISNUMBER(P114),ISNUMBER($D$101),$D$101&gt;=0),P114*$D$101,"n.a."))</x:f>
        <x:v>n.a.</x:v>
      </x:c>
      <x:c r="Q115" s="72" t="str">
        <x:f>IF($D$6="Sem custos comuns",IF($D$102=0,0,"n.a."),IF(AND(ISNUMBER(Q114),ISNUMBER($D$101),$D$101&gt;=0),Q114*$D$101,"n.a."))</x:f>
        <x:v>n.a.</x:v>
      </x:c>
      <x:c r="R115" s="72" t="str">
        <x:f>IF($D$6="Sem custos comuns",IF($D$102=0,0,"n.a."),IF(AND(ISNUMBER(R114),ISNUMBER($D$101),$D$101&gt;=0),R114*$D$101,"n.a."))</x:f>
        <x:v>n.a.</x:v>
      </x:c>
      <x:c r="S115" s="72" t="str">
        <x:f>IF($D$6="Sem custos comuns",IF($D$102=0,0,"n.a."),IF(AND(ISNUMBER(S114),ISNUMBER($D$101),$D$101&gt;=0),S114*$D$101,"n.a."))</x:f>
        <x:v>n.a.</x:v>
      </x:c>
      <x:c r="T115" s="72" t="str">
        <x:f>IF($D$6="Sem custos comuns",IF($D$102=0,0,"n.a."),IF(AND(ISNUMBER(T114),ISNUMBER($D$101),$D$101&gt;=0),T114*$D$101,"n.a."))</x:f>
        <x:v>n.a.</x:v>
      </x:c>
      <x:c r="U115" s="72" t="str">
        <x:f>IF($D$6="Sem custos comuns",IF($D$102=0,0,"n.a."),IF(AND(ISNUMBER(U114),ISNUMBER($D$101),$D$101&gt;=0),U114*$D$101,"n.a."))</x:f>
        <x:v>n.a.</x:v>
      </x:c>
      <x:c r="V115" s="72" t="str">
        <x:f>IF($D$6="Sem custos comuns",IF($D$102=0,0,"n.a."),IF(AND(ISNUMBER(V114),ISNUMBER($D$101),$D$101&gt;=0),V114*$D$101,"n.a."))</x:f>
        <x:v>n.a.</x:v>
      </x:c>
      <x:c r="W115" s="72" t="str">
        <x:f>IF($D$6="Sem custos comuns",IF($D$102=0,0,"n.a."),IF(AND(ISNUMBER(W114),ISNUMBER($D$101),$D$101&gt;=0),W114*$D$101,"n.a."))</x:f>
        <x:v>n.a.</x:v>
      </x:c>
      <x:c r="X115" s="72" t="str">
        <x:f>IF($D$6="Sem custos comuns",IF($D$102=0,0,"n.a."),IF(AND(ISNUMBER(X114),ISNUMBER($D$101),$D$101&gt;=0),X114*$D$101,"n.a."))</x:f>
        <x:v>n.a.</x:v>
      </x:c>
      <x:c r="Y115" s="72" t="str">
        <x:f>IF($D$6="Sem custos comuns",IF($D$102=0,0,"n.a."),IF(AND(ISNUMBER(Y114),ISNUMBER($D$101),$D$101&gt;=0),Y114*$D$101,"n.a."))</x:f>
        <x:v>n.a.</x:v>
      </x:c>
      <x:c r="Z115" s="72" t="str">
        <x:f>IF($D$6="Sem custos comuns",IF($D$102=0,0,"n.a."),IF(AND(ISNUMBER(Z114),ISNUMBER($D$101),$D$101&gt;=0),Z114*$D$101,"n.a."))</x:f>
        <x:v>n.a.</x:v>
      </x:c>
      <x:c r="AA115" s="72" t="str">
        <x:f>IF($D$6="Sem custos comuns",IF($D$102=0,0,"n.a."),IF(AND(ISNUMBER(AA114),ISNUMBER($D$101),$D$101&gt;=0),AA114*$D$101,"n.a."))</x:f>
        <x:v>n.a.</x:v>
      </x:c>
      <x:c r="AB115" s="72" t="str">
        <x:f>IF($D$6="Sem custos comuns",IF($D$102=0,0,"n.a."),IF(AND(ISNUMBER(AB114),ISNUMBER($D$101),$D$101&gt;=0),AB114*$D$101,"n.a."))</x:f>
        <x:v>n.a.</x:v>
      </x:c>
      <x:c r="AC115" s="72" t="str">
        <x:f>IF($D$6="Sem custos comuns",IF($D$102=0,0,"n.a."),IF(AND(ISNUMBER(AC114),ISNUMBER($D$101),$D$101&gt;=0),AC114*$D$101,"n.a."))</x:f>
        <x:v>n.a.</x:v>
      </x:c>
      <x:c r="AD115" s="72" t="str">
        <x:f>IF($D$6="Sem custos comuns",IF($D$102=0,0,"n.a."),IF(AND(ISNUMBER(AD114),ISNUMBER($D$101),$D$101&gt;=0),AD114*$D$101,"n.a."))</x:f>
        <x:v>n.a.</x:v>
      </x:c>
      <x:c r="AE115" s="72" t="str">
        <x:f>IF($D$6="Sem custos comuns",IF($D$102=0,0,"n.a."),IF(AND(ISNUMBER(AE114),ISNUMBER($D$101),$D$101&gt;=0),AE114*$D$101,"n.a."))</x:f>
        <x:v>n.a.</x:v>
      </x:c>
      <x:c r="AF115" s="72" t="str">
        <x:f>IF($D$6="Sem custos comuns",IF($D$102=0,0,"n.a."),IF(AND(ISNUMBER(AF114),ISNUMBER($D$101),$D$101&gt;=0),AF114*$D$101,"n.a."))</x:f>
        <x:v>n.a.</x:v>
      </x:c>
      <x:c r="AG115" s="72" t="str">
        <x:f>IF($D$6="Sem custos comuns",IF($D$102=0,0,"n.a."),IF(AND(ISNUMBER(AG114),ISNUMBER($D$101),$D$101&gt;=0),AG114*$D$101,"n.a."))</x:f>
        <x:v>n.a.</x:v>
      </x:c>
      <x:c r="AH115" s="72" t="str">
        <x:f>IF($D$6="Sem custos comuns",IF($D$102=0,0,"n.a."),IF(AND(ISNUMBER(AH114),ISNUMBER($D$101),$D$101&gt;=0),AH114*$D$101,"n.a."))</x:f>
        <x:v>n.a.</x:v>
      </x:c>
      <x:c r="AI115" s="72" t="str">
        <x:f>IF($D$6="Sem custos comuns",IF($D$102=0,0,"n.a."),IF(AND(ISNUMBER(AI114),ISNUMBER($D$101),$D$101&gt;=0),AI114*$D$101,"n.a."))</x:f>
        <x:v>n.a.</x:v>
      </x:c>
      <x:c r="AJ115" s="72" t="str">
        <x:f>IF($D$6="Sem custos comuns",IF($D$102=0,0,"n.a."),IF(AND(ISNUMBER(AJ114),ISNUMBER($D$101),$D$101&gt;=0),AJ114*$D$101,"n.a."))</x:f>
        <x:v>n.a.</x:v>
      </x:c>
      <x:c r="AK115" s="72" t="str">
        <x:f>IF($D$6="Sem custos comuns",IF($D$102=0,0,"n.a."),IF(AND(ISNUMBER(AK114),ISNUMBER($D$101),$D$101&gt;=0),AK114*$D$101,"n.a."))</x:f>
        <x:v>n.a.</x:v>
      </x:c>
      <x:c r="AL115" s="72" t="str">
        <x:f>IF($D$6="Sem custos comuns",IF($D$102=0,0,"n.a."),IF(AND(ISNUMBER(AL114),ISNUMBER($D$101),$D$101&gt;=0),AL114*$D$101,"n.a."))</x:f>
        <x:v>n.a.</x:v>
      </x:c>
      <x:c r="AM115" s="72" t="str">
        <x:f>IF($D$6="Sem custos comuns",IF($D$102=0,0,"n.a."),IF(AND(ISNUMBER(AM114),ISNUMBER($D$101),$D$101&gt;=0),AM114*$D$101,"n.a."))</x:f>
        <x:v>n.a.</x:v>
      </x:c>
      <x:c r="AN115" s="72" t="str">
        <x:f>IF($D$6="Sem custos comuns",IF($D$102=0,0,"n.a."),IF(AND(ISNUMBER(AN114),ISNUMBER($D$101),$D$101&gt;=0),AN114*$D$101,"n.a."))</x:f>
        <x:v>n.a.</x:v>
      </x:c>
      <x:c r="AO115" s="72" t="str">
        <x:f>IF($D$6="Sem custos comuns",IF($D$102=0,0,"n.a."),IF(AND(ISNUMBER(AO114),ISNUMBER($D$101),$D$101&gt;=0),AO114*$D$101,"n.a."))</x:f>
        <x:v>n.a.</x:v>
      </x:c>
      <x:c r="AP115" s="72" t="str">
        <x:f>IF($D$6="Sem custos comuns",IF($D$102=0,0,"n.a."),IF(AND(ISNUMBER(AP114),ISNUMBER($D$101),$D$101&gt;=0),AP114*$D$101,"n.a."))</x:f>
        <x:v>n.a.</x:v>
      </x:c>
      <x:c r="AQ115" s="72" t="str">
        <x:f>IF($D$6="Sem custos comuns",IF($D$102=0,0,"n.a."),IF(AND(ISNUMBER(AQ114),ISNUMBER($D$101),$D$101&gt;=0),AQ114*$D$101,"n.a."))</x:f>
        <x:v>n.a.</x:v>
      </x:c>
      <x:c r="AR115" s="72" t="str">
        <x:f>IF($D$6="Sem custos comuns",IF($D$102=0,0,"n.a."),IF(AND(ISNUMBER(AR114),ISNUMBER($D$101),$D$101&gt;=0),AR114*$D$101,"n.a."))</x:f>
        <x:v>n.a.</x:v>
      </x:c>
      <x:c r="AS115" s="72" t="str">
        <x:f>IF($D$6="Sem custos comuns",IF($D$102=0,0,"n.a."),IF(AND(ISNUMBER(AS114),ISNUMBER($D$101),$D$101&gt;=0),AS114*$D$101,"n.a."))</x:f>
        <x:v>n.a.</x:v>
      </x:c>
      <x:c r="AT115" s="72" t="str">
        <x:f>IF($D$6="Sem custos comuns",IF($D$102=0,0,"n.a."),IF(AND(ISNUMBER(AT114),ISNUMBER($D$101),$D$101&gt;=0),AT114*$D$101,"n.a."))</x:f>
        <x:v>n.a.</x:v>
      </x:c>
      <x:c r="AU115" s="72" t="str">
        <x:f>IF($D$6="Sem custos comuns",IF($D$102=0,0,"n.a."),IF(AND(ISNUMBER(AU114),ISNUMBER($D$101),$D$101&gt;=0),AU114*$D$101,"n.a."))</x:f>
        <x:v>n.a.</x:v>
      </x:c>
      <x:c r="AV115" s="72" t="str">
        <x:f>IF($D$6="Sem custos comuns",IF($D$102=0,0,"n.a."),IF(AND(ISNUMBER(AV114),ISNUMBER($D$101),$D$101&gt;=0),AV114*$D$101,"n.a."))</x:f>
        <x:v>n.a.</x:v>
      </x:c>
      <x:c r="AW115" s="72" t="str">
        <x:f>IF($D$6="Sem custos comuns",IF($D$102=0,0,"n.a."),IF(AND(ISNUMBER(AW114),ISNUMBER($D$101),$D$101&gt;=0),AW114*$D$101,"n.a."))</x:f>
        <x:v>n.a.</x:v>
      </x:c>
      <x:c r="AX115" s="72" t="str">
        <x:f>IF($D$6="Sem custos comuns",IF($D$102=0,0,"n.a."),IF(AND(ISNUMBER(AX114),ISNUMBER($D$101),$D$101&gt;=0),AX114*$D$101,"n.a."))</x:f>
        <x:v>n.a.</x:v>
      </x:c>
      <x:c r="AY115" s="72" t="str">
        <x:f>IF($D$6="Sem custos comuns",IF($D$102=0,0,"n.a."),IF(AND(ISNUMBER(AY114),ISNUMBER($D$101),$D$101&gt;=0),AY114*$D$101,"n.a."))</x:f>
        <x:v>n.a.</x:v>
      </x:c>
      <x:c r="AZ115" s="72" t="str">
        <x:f>IF($D$6="Sem custos comuns",IF($D$102=0,0,"n.a."),IF(AND(ISNUMBER(AZ114),ISNUMBER($D$101),$D$101&gt;=0),AZ114*$D$101,"n.a."))</x:f>
        <x:v>n.a.</x:v>
      </x:c>
      <x:c r="BA115" s="72" t="str">
        <x:f>IF($D$6="Sem custos comuns",IF($D$102=0,0,"n.a."),IF(AND(ISNUMBER(BA114),ISNUMBER($D$101),$D$101&gt;=0),BA114*$D$101,"n.a."))</x:f>
        <x:v>n.a.</x:v>
      </x:c>
      <x:c r="BB115" s="72" t="str">
        <x:f>IF($D$6="Sem custos comuns",IF($D$102=0,0,"n.a."),IF(AND(ISNUMBER(BB114),ISNUMBER($D$101),$D$101&gt;=0),BB114*$D$101,"n.a."))</x:f>
        <x:v>n.a.</x:v>
      </x:c>
      <x:c r="BC115" s="72" t="str">
        <x:f>IF($D$6="Sem custos comuns",IF($D$102=0,0,"n.a."),IF(AND(ISNUMBER(BC114),ISNUMBER($D$101),$D$101&gt;=0),BC114*$D$101,"n.a."))</x:f>
        <x:v>n.a.</x:v>
      </x:c>
      <x:c r="BD115" s="72" t="str">
        <x:f>IF($D$6="Sem custos comuns",IF($D$102=0,0,"n.a."),IF(AND(ISNUMBER(BD114),ISNUMBER($D$101),$D$101&gt;=0),BD114*$D$101,"n.a."))</x:f>
        <x:v>n.a.</x:v>
      </x:c>
      <x:c r="BE115" s="72" t="str">
        <x:f>IF($D$6="Sem custos comuns",IF($D$102=0,0,"n.a."),IF(AND(ISNUMBER(BE114),ISNUMBER($D$101),$D$101&gt;=0),BE114*$D$101,"n.a."))</x:f>
        <x:v>n.a.</x:v>
      </x:c>
      <x:c r="BF115" s="72" t="str">
        <x:f>IF($D$6="Sem custos comuns",IF($D$102=0,0,"n.a."),IF(AND(ISNUMBER(BF114),ISNUMBER($D$101),$D$101&gt;=0),BF114*$D$101,"n.a."))</x:f>
        <x:v>n.a.</x:v>
      </x:c>
      <x:c r="BG115" s="72" t="str">
        <x:f>IF($D$6="Sem custos comuns",IF($D$102=0,0,"n.a."),IF(AND(ISNUMBER(BG114),ISNUMBER($D$101),$D$101&gt;=0),BG114*$D$101,"n.a."))</x:f>
        <x:v>n.a.</x:v>
      </x:c>
      <x:c r="BH115" s="72" t="str">
        <x:f>IF($D$6="Sem custos comuns",IF($D$102=0,0,"n.a."),IF(AND(ISNUMBER(BH114),ISNUMBER($D$101),$D$101&gt;=0),BH114*$D$101,"n.a."))</x:f>
        <x:v>n.a.</x:v>
      </x:c>
      <x:c r="BI115" s="72" t="str">
        <x:f>IF($D$6="Sem custos comuns",IF($D$102=0,0,"n.a."),IF(AND(ISNUMBER(BI114),ISNUMBER($D$101),$D$101&gt;=0),BI114*$D$101,"n.a."))</x:f>
        <x:v>n.a.</x:v>
      </x:c>
      <x:c r="BJ115" s="72" t="str">
        <x:f>IF($D$6="Sem custos comuns",IF($D$102=0,0,"n.a."),IF(AND(ISNUMBER(BJ114),ISNUMBER($D$101),$D$101&gt;=0),BJ114*$D$101,"n.a."))</x:f>
        <x:v>n.a.</x:v>
      </x:c>
      <x:c r="BK115" s="72" t="str">
        <x:f>IF($D$6="Sem custos comuns",IF($D$102=0,0,"n.a."),IF(AND(ISNUMBER(BK114),ISNUMBER($D$101),$D$101&gt;=0),BK114*$D$101,"n.a."))</x:f>
        <x:v>n.a.</x:v>
      </x:c>
      <x:c r="BL115" s="72" t="str">
        <x:f>IF($D$6="Sem custos comuns",IF($D$102=0,0,"n.a."),IF(AND(ISNUMBER(BL114),ISNUMBER($D$101),$D$101&gt;=0),BL114*$D$101,"n.a."))</x:f>
        <x:v>n.a.</x:v>
      </x:c>
      <x:c r="BM115" s="72" t="str">
        <x:f>IF($D$6="Sem custos comuns",IF($D$102=0,0,"n.a."),IF(AND(ISNUMBER(BM114),ISNUMBER($D$101),$D$101&gt;=0),BM114*$D$101,"n.a."))</x:f>
        <x:v>n.a.</x:v>
      </x:c>
      <x:c r="BN115" s="72" t="str">
        <x:f>IF($D$6="Sem custos comuns",IF($D$102=0,0,"n.a."),IF(AND(ISNUMBER(BN114),ISNUMBER($D$101),$D$101&gt;=0),BN114*$D$101,"n.a."))</x:f>
        <x:v>n.a.</x:v>
      </x:c>
      <x:c r="BO115" s="72" t="str">
        <x:f>IF($D$6="Sem custos comuns",IF($D$102=0,0,"n.a."),IF(AND(ISNUMBER(BO114),ISNUMBER($D$101),$D$101&gt;=0),BO114*$D$101,"n.a."))</x:f>
        <x:v>n.a.</x:v>
      </x:c>
      <x:c r="BP115" s="72" t="str">
        <x:f>IF($D$6="Sem custos comuns",IF($D$102=0,0,"n.a."),IF(AND(ISNUMBER(BP114),ISNUMBER($D$101),$D$101&gt;=0),BP114*$D$101,"n.a."))</x:f>
        <x:v>n.a.</x:v>
      </x:c>
      <x:c r="BQ115" s="72" t="str">
        <x:f>IF($D$6="Sem custos comuns",IF($D$102=0,0,"n.a."),IF(AND(ISNUMBER(BQ114),ISNUMBER($D$101),$D$101&gt;=0),BQ114*$D$101,"n.a."))</x:f>
        <x:v>n.a.</x:v>
      </x:c>
      <x:c r="BR115" s="72" t="str">
        <x:f>IF($D$6="Sem custos comuns",IF($D$102=0,0,"n.a."),IF(AND(ISNUMBER(BR114),ISNUMBER($D$101),$D$101&gt;=0),BR114*$D$101,"n.a."))</x:f>
        <x:v>n.a.</x:v>
      </x:c>
      <x:c r="BS115" s="72" t="str">
        <x:f>IF($D$6="Sem custos comuns",IF($D$102=0,0,"n.a."),IF(AND(ISNUMBER(BS114),ISNUMBER($D$101),$D$101&gt;=0),BS114*$D$101,"n.a."))</x:f>
        <x:v>n.a.</x:v>
      </x:c>
      <x:c r="BT115" s="72" t="str">
        <x:f>IF($D$6="Sem custos comuns",IF($D$102=0,0,"n.a."),IF(AND(ISNUMBER(BT114),ISNUMBER($D$101),$D$101&gt;=0),BT114*$D$101,"n.a."))</x:f>
        <x:v>n.a.</x:v>
      </x:c>
      <x:c r="BU115" s="72" t="str">
        <x:f>IF($D$6="Sem custos comuns",IF($D$102=0,0,"n.a."),IF(AND(ISNUMBER(BU114),ISNUMBER($D$101),$D$101&gt;=0),BU114*$D$101,"n.a."))</x:f>
        <x:v>n.a.</x:v>
      </x:c>
      <x:c r="BV115" s="72" t="str">
        <x:f>IF($D$6="Sem custos comuns",IF($D$102=0,0,"n.a."),IF(AND(ISNUMBER(BV114),ISNUMBER($D$101),$D$101&gt;=0),BV114*$D$101,"n.a."))</x:f>
        <x:v>n.a.</x:v>
      </x:c>
      <x:c r="BW115" s="72" t="str">
        <x:f>IF($D$6="Sem custos comuns",IF($D$102=0,0,"n.a."),IF(AND(ISNUMBER(BW114),ISNUMBER($D$101),$D$101&gt;=0),BW114*$D$101,"n.a."))</x:f>
        <x:v>n.a.</x:v>
      </x:c>
      <x:c r="BX115" s="72" t="str">
        <x:f>IF($D$6="Sem custos comuns",IF($D$102=0,0,"n.a."),IF(AND(ISNUMBER(BX114),ISNUMBER($D$101),$D$101&gt;=0),BX114*$D$101,"n.a."))</x:f>
        <x:v>n.a.</x:v>
      </x:c>
      <x:c r="BY115" s="72" t="str">
        <x:f>IF($D$6="Sem custos comuns",IF($D$102=0,0,"n.a."),IF(AND(ISNUMBER(BY114),ISNUMBER($D$101),$D$101&gt;=0),BY114*$D$101,"n.a."))</x:f>
        <x:v>n.a.</x:v>
      </x:c>
      <x:c r="BZ115" s="72" t="str">
        <x:f>IF($D$6="Sem custos comuns",IF($D$102=0,0,"n.a."),IF(AND(ISNUMBER(BZ114),ISNUMBER($D$101),$D$101&gt;=0),BZ114*$D$101,"n.a."))</x:f>
        <x:v>n.a.</x:v>
      </x:c>
      <x:c r="CA115" s="72" t="str">
        <x:f>IF($D$6="Sem custos comuns",IF($D$102=0,0,"n.a."),IF(AND(ISNUMBER(CA114),ISNUMBER($D$101),$D$101&gt;=0),CA114*$D$101,"n.a."))</x:f>
        <x:v>n.a.</x:v>
      </x:c>
      <x:c r="CB115" s="72" t="str">
        <x:f>IF($D$6="Sem custos comuns",IF($D$102=0,0,"n.a."),IF(AND(ISNUMBER(CB114),ISNUMBER($D$101),$D$101&gt;=0),CB114*$D$101,"n.a."))</x:f>
        <x:v>n.a.</x:v>
      </x:c>
      <x:c r="CC115" s="72" t="str">
        <x:f>IF($D$6="Sem custos comuns",IF($D$102=0,0,"n.a."),IF(AND(ISNUMBER(CC114),ISNUMBER($D$101),$D$101&gt;=0),CC114*$D$101,"n.a."))</x:f>
        <x:v>n.a.</x:v>
      </x:c>
      <x:c r="CD115" s="72" t="str">
        <x:f>IF($D$6="Sem custos comuns",IF($D$102=0,0,"n.a."),IF(AND(ISNUMBER(CD114),ISNUMBER($D$101),$D$101&gt;=0),CD114*$D$101,"n.a."))</x:f>
        <x:v>n.a.</x:v>
      </x:c>
      <x:c r="CE115" s="72" t="str">
        <x:f>IF($D$6="Sem custos comuns",IF($D$102=0,0,"n.a."),IF(AND(ISNUMBER(CE114),ISNUMBER($D$101),$D$101&gt;=0),CE114*$D$101,"n.a."))</x:f>
        <x:v>n.a.</x:v>
      </x:c>
      <x:c r="CF115" s="72" t="str">
        <x:f>IF($D$6="Sem custos comuns",IF($D$102=0,0,"n.a."),IF(AND(ISNUMBER(CF114),ISNUMBER($D$101),$D$101&gt;=0),CF114*$D$101,"n.a."))</x:f>
        <x:v>n.a.</x:v>
      </x:c>
      <x:c r="CG115" s="72" t="str">
        <x:f>IF($D$6="Sem custos comuns",IF($D$102=0,0,"n.a."),IF(AND(ISNUMBER(CG114),ISNUMBER($D$101),$D$101&gt;=0),CG114*$D$101,"n.a."))</x:f>
        <x:v>n.a.</x:v>
      </x:c>
      <x:c r="CH115" s="72" t="str">
        <x:f>IF($D$6="Sem custos comuns",IF($D$102=0,0,"n.a."),IF(AND(ISNUMBER(CH114),ISNUMBER($D$101),$D$101&gt;=0),CH114*$D$101,"n.a."))</x:f>
        <x:v>n.a.</x:v>
      </x:c>
      <x:c r="CI115" s="72" t="str">
        <x:f>IF($D$6="Sem custos comuns",IF($D$102=0,0,"n.a."),IF(AND(ISNUMBER(CI114),ISNUMBER($D$101),$D$101&gt;=0),CI114*$D$101,"n.a."))</x:f>
        <x:v>n.a.</x:v>
      </x:c>
      <x:c r="CJ115" s="72" t="str">
        <x:f>IF($D$6="Sem custos comuns",IF($D$102=0,0,"n.a."),IF(AND(ISNUMBER(CJ114),ISNUMBER($D$101),$D$101&gt;=0),CJ114*$D$101,"n.a."))</x:f>
        <x:v>n.a.</x:v>
      </x:c>
    </x:row>
    <x:row r="116" ht="25" customHeight="1">
      <x:c r="A116" s="2"/>
      <x:c r="B116" s="2"/>
      <x:c r="C116" s="64" t="str">
        <x:v>Necessidade com reserva (USD)</x:v>
      </x:c>
      <x:c r="D116" s="71" t="str">
        <x:f>IF(COUNT(E116:CJ116)=84,SUM(E116:CJ116),"n.a.")</x:f>
        <x:v>n.a.</x:v>
      </x:c>
      <x:c r="E116" s="71" t="str">
        <x:f>IF(COUNT(E114:E115)=2,SUM(E114:E115),"n.a.")</x:f>
        <x:v>n.a.</x:v>
      </x:c>
      <x:c r="F116" s="71" t="str">
        <x:f>IF(COUNT(F114:F115)=2,SUM(F114:F115),"n.a.")</x:f>
        <x:v>n.a.</x:v>
      </x:c>
      <x:c r="G116" s="71" t="str">
        <x:f>IF(COUNT(G114:G115)=2,SUM(G114:G115),"n.a.")</x:f>
        <x:v>n.a.</x:v>
      </x:c>
      <x:c r="H116" s="71" t="str">
        <x:f>IF(COUNT(H114:H115)=2,SUM(H114:H115),"n.a.")</x:f>
        <x:v>n.a.</x:v>
      </x:c>
      <x:c r="I116" s="71" t="str">
        <x:f>IF(COUNT(I114:I115)=2,SUM(I114:I115),"n.a.")</x:f>
        <x:v>n.a.</x:v>
      </x:c>
      <x:c r="J116" s="71" t="str">
        <x:f>IF(COUNT(J114:J115)=2,SUM(J114:J115),"n.a.")</x:f>
        <x:v>n.a.</x:v>
      </x:c>
      <x:c r="K116" s="71" t="str">
        <x:f>IF(COUNT(K114:K115)=2,SUM(K114:K115),"n.a.")</x:f>
        <x:v>n.a.</x:v>
      </x:c>
      <x:c r="L116" s="71" t="str">
        <x:f>IF(COUNT(L114:L115)=2,SUM(L114:L115),"n.a.")</x:f>
        <x:v>n.a.</x:v>
      </x:c>
      <x:c r="M116" s="71" t="str">
        <x:f>IF(COUNT(M114:M115)=2,SUM(M114:M115),"n.a.")</x:f>
        <x:v>n.a.</x:v>
      </x:c>
      <x:c r="N116" s="71" t="str">
        <x:f>IF(COUNT(N114:N115)=2,SUM(N114:N115),"n.a.")</x:f>
        <x:v>n.a.</x:v>
      </x:c>
      <x:c r="O116" s="71" t="str">
        <x:f>IF(COUNT(O114:O115)=2,SUM(O114:O115),"n.a.")</x:f>
        <x:v>n.a.</x:v>
      </x:c>
      <x:c r="P116" s="71" t="str">
        <x:f>IF(COUNT(P114:P115)=2,SUM(P114:P115),"n.a.")</x:f>
        <x:v>n.a.</x:v>
      </x:c>
      <x:c r="Q116" s="71" t="str">
        <x:f>IF(COUNT(Q114:Q115)=2,SUM(Q114:Q115),"n.a.")</x:f>
        <x:v>n.a.</x:v>
      </x:c>
      <x:c r="R116" s="71" t="str">
        <x:f>IF(COUNT(R114:R115)=2,SUM(R114:R115),"n.a.")</x:f>
        <x:v>n.a.</x:v>
      </x:c>
      <x:c r="S116" s="71" t="str">
        <x:f>IF(COUNT(S114:S115)=2,SUM(S114:S115),"n.a.")</x:f>
        <x:v>n.a.</x:v>
      </x:c>
      <x:c r="T116" s="71" t="str">
        <x:f>IF(COUNT(T114:T115)=2,SUM(T114:T115),"n.a.")</x:f>
        <x:v>n.a.</x:v>
      </x:c>
      <x:c r="U116" s="71" t="str">
        <x:f>IF(COUNT(U114:U115)=2,SUM(U114:U115),"n.a.")</x:f>
        <x:v>n.a.</x:v>
      </x:c>
      <x:c r="V116" s="71" t="str">
        <x:f>IF(COUNT(V114:V115)=2,SUM(V114:V115),"n.a.")</x:f>
        <x:v>n.a.</x:v>
      </x:c>
      <x:c r="W116" s="71" t="str">
        <x:f>IF(COUNT(W114:W115)=2,SUM(W114:W115),"n.a.")</x:f>
        <x:v>n.a.</x:v>
      </x:c>
      <x:c r="X116" s="71" t="str">
        <x:f>IF(COUNT(X114:X115)=2,SUM(X114:X115),"n.a.")</x:f>
        <x:v>n.a.</x:v>
      </x:c>
      <x:c r="Y116" s="71" t="str">
        <x:f>IF(COUNT(Y114:Y115)=2,SUM(Y114:Y115),"n.a.")</x:f>
        <x:v>n.a.</x:v>
      </x:c>
      <x:c r="Z116" s="71" t="str">
        <x:f>IF(COUNT(Z114:Z115)=2,SUM(Z114:Z115),"n.a.")</x:f>
        <x:v>n.a.</x:v>
      </x:c>
      <x:c r="AA116" s="71" t="str">
        <x:f>IF(COUNT(AA114:AA115)=2,SUM(AA114:AA115),"n.a.")</x:f>
        <x:v>n.a.</x:v>
      </x:c>
      <x:c r="AB116" s="71" t="str">
        <x:f>IF(COUNT(AB114:AB115)=2,SUM(AB114:AB115),"n.a.")</x:f>
        <x:v>n.a.</x:v>
      </x:c>
      <x:c r="AC116" s="71" t="str">
        <x:f>IF(COUNT(AC114:AC115)=2,SUM(AC114:AC115),"n.a.")</x:f>
        <x:v>n.a.</x:v>
      </x:c>
      <x:c r="AD116" s="71" t="str">
        <x:f>IF(COUNT(AD114:AD115)=2,SUM(AD114:AD115),"n.a.")</x:f>
        <x:v>n.a.</x:v>
      </x:c>
      <x:c r="AE116" s="71" t="str">
        <x:f>IF(COUNT(AE114:AE115)=2,SUM(AE114:AE115),"n.a.")</x:f>
        <x:v>n.a.</x:v>
      </x:c>
      <x:c r="AF116" s="71" t="str">
        <x:f>IF(COUNT(AF114:AF115)=2,SUM(AF114:AF115),"n.a.")</x:f>
        <x:v>n.a.</x:v>
      </x:c>
      <x:c r="AG116" s="71" t="str">
        <x:f>IF(COUNT(AG114:AG115)=2,SUM(AG114:AG115),"n.a.")</x:f>
        <x:v>n.a.</x:v>
      </x:c>
      <x:c r="AH116" s="71" t="str">
        <x:f>IF(COUNT(AH114:AH115)=2,SUM(AH114:AH115),"n.a.")</x:f>
        <x:v>n.a.</x:v>
      </x:c>
      <x:c r="AI116" s="71" t="str">
        <x:f>IF(COUNT(AI114:AI115)=2,SUM(AI114:AI115),"n.a.")</x:f>
        <x:v>n.a.</x:v>
      </x:c>
      <x:c r="AJ116" s="71" t="str">
        <x:f>IF(COUNT(AJ114:AJ115)=2,SUM(AJ114:AJ115),"n.a.")</x:f>
        <x:v>n.a.</x:v>
      </x:c>
      <x:c r="AK116" s="71" t="str">
        <x:f>IF(COUNT(AK114:AK115)=2,SUM(AK114:AK115),"n.a.")</x:f>
        <x:v>n.a.</x:v>
      </x:c>
      <x:c r="AL116" s="71" t="str">
        <x:f>IF(COUNT(AL114:AL115)=2,SUM(AL114:AL115),"n.a.")</x:f>
        <x:v>n.a.</x:v>
      </x:c>
      <x:c r="AM116" s="71" t="str">
        <x:f>IF(COUNT(AM114:AM115)=2,SUM(AM114:AM115),"n.a.")</x:f>
        <x:v>n.a.</x:v>
      </x:c>
      <x:c r="AN116" s="71" t="str">
        <x:f>IF(COUNT(AN114:AN115)=2,SUM(AN114:AN115),"n.a.")</x:f>
        <x:v>n.a.</x:v>
      </x:c>
      <x:c r="AO116" s="71" t="str">
        <x:f>IF(COUNT(AO114:AO115)=2,SUM(AO114:AO115),"n.a.")</x:f>
        <x:v>n.a.</x:v>
      </x:c>
      <x:c r="AP116" s="71" t="str">
        <x:f>IF(COUNT(AP114:AP115)=2,SUM(AP114:AP115),"n.a.")</x:f>
        <x:v>n.a.</x:v>
      </x:c>
      <x:c r="AQ116" s="71" t="str">
        <x:f>IF(COUNT(AQ114:AQ115)=2,SUM(AQ114:AQ115),"n.a.")</x:f>
        <x:v>n.a.</x:v>
      </x:c>
      <x:c r="AR116" s="71" t="str">
        <x:f>IF(COUNT(AR114:AR115)=2,SUM(AR114:AR115),"n.a.")</x:f>
        <x:v>n.a.</x:v>
      </x:c>
      <x:c r="AS116" s="71" t="str">
        <x:f>IF(COUNT(AS114:AS115)=2,SUM(AS114:AS115),"n.a.")</x:f>
        <x:v>n.a.</x:v>
      </x:c>
      <x:c r="AT116" s="71" t="str">
        <x:f>IF(COUNT(AT114:AT115)=2,SUM(AT114:AT115),"n.a.")</x:f>
        <x:v>n.a.</x:v>
      </x:c>
      <x:c r="AU116" s="71" t="str">
        <x:f>IF(COUNT(AU114:AU115)=2,SUM(AU114:AU115),"n.a.")</x:f>
        <x:v>n.a.</x:v>
      </x:c>
      <x:c r="AV116" s="71" t="str">
        <x:f>IF(COUNT(AV114:AV115)=2,SUM(AV114:AV115),"n.a.")</x:f>
        <x:v>n.a.</x:v>
      </x:c>
      <x:c r="AW116" s="71" t="str">
        <x:f>IF(COUNT(AW114:AW115)=2,SUM(AW114:AW115),"n.a.")</x:f>
        <x:v>n.a.</x:v>
      </x:c>
      <x:c r="AX116" s="71" t="str">
        <x:f>IF(COUNT(AX114:AX115)=2,SUM(AX114:AX115),"n.a.")</x:f>
        <x:v>n.a.</x:v>
      </x:c>
      <x:c r="AY116" s="71" t="str">
        <x:f>IF(COUNT(AY114:AY115)=2,SUM(AY114:AY115),"n.a.")</x:f>
        <x:v>n.a.</x:v>
      </x:c>
      <x:c r="AZ116" s="71" t="str">
        <x:f>IF(COUNT(AZ114:AZ115)=2,SUM(AZ114:AZ115),"n.a.")</x:f>
        <x:v>n.a.</x:v>
      </x:c>
      <x:c r="BA116" s="71" t="str">
        <x:f>IF(COUNT(BA114:BA115)=2,SUM(BA114:BA115),"n.a.")</x:f>
        <x:v>n.a.</x:v>
      </x:c>
      <x:c r="BB116" s="71" t="str">
        <x:f>IF(COUNT(BB114:BB115)=2,SUM(BB114:BB115),"n.a.")</x:f>
        <x:v>n.a.</x:v>
      </x:c>
      <x:c r="BC116" s="71" t="str">
        <x:f>IF(COUNT(BC114:BC115)=2,SUM(BC114:BC115),"n.a.")</x:f>
        <x:v>n.a.</x:v>
      </x:c>
      <x:c r="BD116" s="71" t="str">
        <x:f>IF(COUNT(BD114:BD115)=2,SUM(BD114:BD115),"n.a.")</x:f>
        <x:v>n.a.</x:v>
      </x:c>
      <x:c r="BE116" s="71" t="str">
        <x:f>IF(COUNT(BE114:BE115)=2,SUM(BE114:BE115),"n.a.")</x:f>
        <x:v>n.a.</x:v>
      </x:c>
      <x:c r="BF116" s="71" t="str">
        <x:f>IF(COUNT(BF114:BF115)=2,SUM(BF114:BF115),"n.a.")</x:f>
        <x:v>n.a.</x:v>
      </x:c>
      <x:c r="BG116" s="71" t="str">
        <x:f>IF(COUNT(BG114:BG115)=2,SUM(BG114:BG115),"n.a.")</x:f>
        <x:v>n.a.</x:v>
      </x:c>
      <x:c r="BH116" s="71" t="str">
        <x:f>IF(COUNT(BH114:BH115)=2,SUM(BH114:BH115),"n.a.")</x:f>
        <x:v>n.a.</x:v>
      </x:c>
      <x:c r="BI116" s="71" t="str">
        <x:f>IF(COUNT(BI114:BI115)=2,SUM(BI114:BI115),"n.a.")</x:f>
        <x:v>n.a.</x:v>
      </x:c>
      <x:c r="BJ116" s="71" t="str">
        <x:f>IF(COUNT(BJ114:BJ115)=2,SUM(BJ114:BJ115),"n.a.")</x:f>
        <x:v>n.a.</x:v>
      </x:c>
      <x:c r="BK116" s="71" t="str">
        <x:f>IF(COUNT(BK114:BK115)=2,SUM(BK114:BK115),"n.a.")</x:f>
        <x:v>n.a.</x:v>
      </x:c>
      <x:c r="BL116" s="71" t="str">
        <x:f>IF(COUNT(BL114:BL115)=2,SUM(BL114:BL115),"n.a.")</x:f>
        <x:v>n.a.</x:v>
      </x:c>
      <x:c r="BM116" s="71" t="str">
        <x:f>IF(COUNT(BM114:BM115)=2,SUM(BM114:BM115),"n.a.")</x:f>
        <x:v>n.a.</x:v>
      </x:c>
      <x:c r="BN116" s="71" t="str">
        <x:f>IF(COUNT(BN114:BN115)=2,SUM(BN114:BN115),"n.a.")</x:f>
        <x:v>n.a.</x:v>
      </x:c>
      <x:c r="BO116" s="71" t="str">
        <x:f>IF(COUNT(BO114:BO115)=2,SUM(BO114:BO115),"n.a.")</x:f>
        <x:v>n.a.</x:v>
      </x:c>
      <x:c r="BP116" s="71" t="str">
        <x:f>IF(COUNT(BP114:BP115)=2,SUM(BP114:BP115),"n.a.")</x:f>
        <x:v>n.a.</x:v>
      </x:c>
      <x:c r="BQ116" s="71" t="str">
        <x:f>IF(COUNT(BQ114:BQ115)=2,SUM(BQ114:BQ115),"n.a.")</x:f>
        <x:v>n.a.</x:v>
      </x:c>
      <x:c r="BR116" s="71" t="str">
        <x:f>IF(COUNT(BR114:BR115)=2,SUM(BR114:BR115),"n.a.")</x:f>
        <x:v>n.a.</x:v>
      </x:c>
      <x:c r="BS116" s="71" t="str">
        <x:f>IF(COUNT(BS114:BS115)=2,SUM(BS114:BS115),"n.a.")</x:f>
        <x:v>n.a.</x:v>
      </x:c>
      <x:c r="BT116" s="71" t="str">
        <x:f>IF(COUNT(BT114:BT115)=2,SUM(BT114:BT115),"n.a.")</x:f>
        <x:v>n.a.</x:v>
      </x:c>
      <x:c r="BU116" s="71" t="str">
        <x:f>IF(COUNT(BU114:BU115)=2,SUM(BU114:BU115),"n.a.")</x:f>
        <x:v>n.a.</x:v>
      </x:c>
      <x:c r="BV116" s="71" t="str">
        <x:f>IF(COUNT(BV114:BV115)=2,SUM(BV114:BV115),"n.a.")</x:f>
        <x:v>n.a.</x:v>
      </x:c>
      <x:c r="BW116" s="71" t="str">
        <x:f>IF(COUNT(BW114:BW115)=2,SUM(BW114:BW115),"n.a.")</x:f>
        <x:v>n.a.</x:v>
      </x:c>
      <x:c r="BX116" s="71" t="str">
        <x:f>IF(COUNT(BX114:BX115)=2,SUM(BX114:BX115),"n.a.")</x:f>
        <x:v>n.a.</x:v>
      </x:c>
      <x:c r="BY116" s="71" t="str">
        <x:f>IF(COUNT(BY114:BY115)=2,SUM(BY114:BY115),"n.a.")</x:f>
        <x:v>n.a.</x:v>
      </x:c>
      <x:c r="BZ116" s="71" t="str">
        <x:f>IF(COUNT(BZ114:BZ115)=2,SUM(BZ114:BZ115),"n.a.")</x:f>
        <x:v>n.a.</x:v>
      </x:c>
      <x:c r="CA116" s="71" t="str">
        <x:f>IF(COUNT(CA114:CA115)=2,SUM(CA114:CA115),"n.a.")</x:f>
        <x:v>n.a.</x:v>
      </x:c>
      <x:c r="CB116" s="71" t="str">
        <x:f>IF(COUNT(CB114:CB115)=2,SUM(CB114:CB115),"n.a.")</x:f>
        <x:v>n.a.</x:v>
      </x:c>
      <x:c r="CC116" s="71" t="str">
        <x:f>IF(COUNT(CC114:CC115)=2,SUM(CC114:CC115),"n.a.")</x:f>
        <x:v>n.a.</x:v>
      </x:c>
      <x:c r="CD116" s="71" t="str">
        <x:f>IF(COUNT(CD114:CD115)=2,SUM(CD114:CD115),"n.a.")</x:f>
        <x:v>n.a.</x:v>
      </x:c>
      <x:c r="CE116" s="71" t="str">
        <x:f>IF(COUNT(CE114:CE115)=2,SUM(CE114:CE115),"n.a.")</x:f>
        <x:v>n.a.</x:v>
      </x:c>
      <x:c r="CF116" s="71" t="str">
        <x:f>IF(COUNT(CF114:CF115)=2,SUM(CF114:CF115),"n.a.")</x:f>
        <x:v>n.a.</x:v>
      </x:c>
      <x:c r="CG116" s="71" t="str">
        <x:f>IF(COUNT(CG114:CG115)=2,SUM(CG114:CG115),"n.a.")</x:f>
        <x:v>n.a.</x:v>
      </x:c>
      <x:c r="CH116" s="71" t="str">
        <x:f>IF(COUNT(CH114:CH115)=2,SUM(CH114:CH115),"n.a.")</x:f>
        <x:v>n.a.</x:v>
      </x:c>
      <x:c r="CI116" s="71" t="str">
        <x:f>IF(COUNT(CI114:CI115)=2,SUM(CI114:CI115),"n.a.")</x:f>
        <x:v>n.a.</x:v>
      </x:c>
      <x:c r="CJ116" s="71" t="str">
        <x:f>IF(COUNT(CJ114:CJ115)=2,SUM(CJ114:CJ115),"n.a.")</x:f>
        <x:v>n.a.</x:v>
      </x:c>
    </x:row>
    <x:row r="117" ht="22" customHeight="1">
      <x:c r="A117" s="2"/>
      <x:c r="B117" s="2"/>
      <x:c r="C117" s="2"/>
      <x:c r="D117" s="72"/>
      <x:c r="E117" s="72"/>
      <x:c r="F117" s="72"/>
      <x:c r="G117" s="72"/>
      <x:c r="H117" s="72"/>
      <x:c r="I117" s="72"/>
      <x:c r="J117" s="72"/>
      <x:c r="K117" s="72"/>
      <x:c r="L117" s="72"/>
      <x:c r="M117" s="72"/>
      <x:c r="N117" s="72"/>
      <x:c r="O117" s="72"/>
      <x:c r="P117" s="72"/>
      <x:c r="Q117" s="72"/>
      <x:c r="R117" s="72"/>
      <x:c r="S117" s="72"/>
      <x:c r="T117" s="72"/>
      <x:c r="U117" s="72"/>
      <x:c r="V117" s="72"/>
      <x:c r="W117" s="72"/>
      <x:c r="X117" s="72"/>
      <x:c r="Y117" s="72"/>
      <x:c r="Z117" s="72"/>
      <x:c r="AA117" s="72"/>
      <x:c r="AB117" s="72"/>
      <x:c r="AC117" s="72"/>
      <x:c r="AD117" s="72"/>
      <x:c r="AE117" s="72"/>
      <x:c r="AF117" s="72"/>
      <x:c r="AG117" s="72"/>
      <x:c r="AH117" s="72"/>
      <x:c r="AI117" s="72"/>
      <x:c r="AJ117" s="72"/>
      <x:c r="AK117" s="72"/>
      <x:c r="AL117" s="72"/>
      <x:c r="AM117" s="72"/>
      <x:c r="AN117" s="72"/>
      <x:c r="AO117" s="72"/>
      <x:c r="AP117" s="72"/>
      <x:c r="AQ117" s="72"/>
      <x:c r="AR117" s="72"/>
      <x:c r="AS117" s="72"/>
      <x:c r="AT117" s="72"/>
      <x:c r="AU117" s="72"/>
      <x:c r="AV117" s="72"/>
      <x:c r="AW117" s="72"/>
      <x:c r="AX117" s="72"/>
      <x:c r="AY117" s="72"/>
      <x:c r="AZ117" s="72"/>
      <x:c r="BA117" s="72"/>
      <x:c r="BB117" s="72"/>
      <x:c r="BC117" s="72"/>
      <x:c r="BD117" s="72"/>
      <x:c r="BE117" s="72"/>
      <x:c r="BF117" s="72"/>
      <x:c r="BG117" s="72"/>
      <x:c r="BH117" s="72"/>
      <x:c r="BI117" s="72"/>
      <x:c r="BJ117" s="72"/>
      <x:c r="BK117" s="72"/>
      <x:c r="BL117" s="72"/>
      <x:c r="BM117" s="72"/>
      <x:c r="BN117" s="72"/>
      <x:c r="BO117" s="72"/>
      <x:c r="BP117" s="72"/>
      <x:c r="BQ117" s="72"/>
      <x:c r="BR117" s="72"/>
      <x:c r="BS117" s="72"/>
      <x:c r="BT117" s="72"/>
      <x:c r="BU117" s="72"/>
      <x:c r="BV117" s="72"/>
      <x:c r="BW117" s="72"/>
      <x:c r="BX117" s="72"/>
      <x:c r="BY117" s="72"/>
      <x:c r="BZ117" s="72"/>
      <x:c r="CA117" s="72"/>
      <x:c r="CB117" s="72"/>
      <x:c r="CC117" s="72"/>
      <x:c r="CD117" s="72"/>
      <x:c r="CE117" s="72"/>
      <x:c r="CF117" s="72"/>
      <x:c r="CG117" s="72"/>
      <x:c r="CH117" s="72"/>
      <x:c r="CI117" s="72"/>
      <x:c r="CJ117" s="72"/>
    </x:row>
    <x:row r="118" ht="22" customHeight="1">
      <x:c r="A118" s="2"/>
      <x:c r="B118" s="2"/>
      <x:c r="C118" s="2" t="str">
        <x:v>FTE alocado (máximo no total)</x:v>
      </x:c>
      <x:c r="D118" s="73" t="str">
        <x:f>IF(COUNT(E118:CJ118)=84,MAX(E118:CJ118),"n.a.")</x:f>
        <x:v>n.a.</x:v>
      </x:c>
      <x:c r="E118" s="74" t="str">
        <x:f>IF($D$6="Sem custos comuns",IF($D$102=0,0,"n.a."),IF($D$102=0,"n.a.",IF(COUNTIFS($D$47:$D$54,"Sim",$O$47:$O$54,"&lt;&gt;Completo")&gt;0,"n.a.",SUMIFS($G$47:$G$54,$D$47:$D$54,"Sim",$O$47:$O$54,"Completo",$J$47:$J$54,"&lt;"&amp;EDATE(E$108,1),$K$47:$K$54,"&gt;="&amp;E$108))))</x:f>
        <x:v>n.a.</x:v>
      </x:c>
      <x:c r="F118" s="74" t="str">
        <x:f>IF($D$6="Sem custos comuns",IF($D$102=0,0,"n.a."),IF($D$102=0,"n.a.",IF(COUNTIFS($D$47:$D$54,"Sim",$O$47:$O$54,"&lt;&gt;Completo")&gt;0,"n.a.",SUMIFS($G$47:$G$54,$D$47:$D$54,"Sim",$O$47:$O$54,"Completo",$J$47:$J$54,"&lt;"&amp;EDATE(F$108,1),$K$47:$K$54,"&gt;="&amp;F$108))))</x:f>
        <x:v>n.a.</x:v>
      </x:c>
      <x:c r="G118" s="74" t="str">
        <x:f>IF($D$6="Sem custos comuns",IF($D$102=0,0,"n.a."),IF($D$102=0,"n.a.",IF(COUNTIFS($D$47:$D$54,"Sim",$O$47:$O$54,"&lt;&gt;Completo")&gt;0,"n.a.",SUMIFS($G$47:$G$54,$D$47:$D$54,"Sim",$O$47:$O$54,"Completo",$J$47:$J$54,"&lt;"&amp;EDATE(G$108,1),$K$47:$K$54,"&gt;="&amp;G$108))))</x:f>
        <x:v>n.a.</x:v>
      </x:c>
      <x:c r="H118" s="74" t="str">
        <x:f>IF($D$6="Sem custos comuns",IF($D$102=0,0,"n.a."),IF($D$102=0,"n.a.",IF(COUNTIFS($D$47:$D$54,"Sim",$O$47:$O$54,"&lt;&gt;Completo")&gt;0,"n.a.",SUMIFS($G$47:$G$54,$D$47:$D$54,"Sim",$O$47:$O$54,"Completo",$J$47:$J$54,"&lt;"&amp;EDATE(H$108,1),$K$47:$K$54,"&gt;="&amp;H$108))))</x:f>
        <x:v>n.a.</x:v>
      </x:c>
      <x:c r="I118" s="74" t="str">
        <x:f>IF($D$6="Sem custos comuns",IF($D$102=0,0,"n.a."),IF($D$102=0,"n.a.",IF(COUNTIFS($D$47:$D$54,"Sim",$O$47:$O$54,"&lt;&gt;Completo")&gt;0,"n.a.",SUMIFS($G$47:$G$54,$D$47:$D$54,"Sim",$O$47:$O$54,"Completo",$J$47:$J$54,"&lt;"&amp;EDATE(I$108,1),$K$47:$K$54,"&gt;="&amp;I$108))))</x:f>
        <x:v>n.a.</x:v>
      </x:c>
      <x:c r="J118" s="74" t="str">
        <x:f>IF($D$6="Sem custos comuns",IF($D$102=0,0,"n.a."),IF($D$102=0,"n.a.",IF(COUNTIFS($D$47:$D$54,"Sim",$O$47:$O$54,"&lt;&gt;Completo")&gt;0,"n.a.",SUMIFS($G$47:$G$54,$D$47:$D$54,"Sim",$O$47:$O$54,"Completo",$J$47:$J$54,"&lt;"&amp;EDATE(J$108,1),$K$47:$K$54,"&gt;="&amp;J$108))))</x:f>
        <x:v>n.a.</x:v>
      </x:c>
      <x:c r="K118" s="74" t="str">
        <x:f>IF($D$6="Sem custos comuns",IF($D$102=0,0,"n.a."),IF($D$102=0,"n.a.",IF(COUNTIFS($D$47:$D$54,"Sim",$O$47:$O$54,"&lt;&gt;Completo")&gt;0,"n.a.",SUMIFS($G$47:$G$54,$D$47:$D$54,"Sim",$O$47:$O$54,"Completo",$J$47:$J$54,"&lt;"&amp;EDATE(K$108,1),$K$47:$K$54,"&gt;="&amp;K$108))))</x:f>
        <x:v>n.a.</x:v>
      </x:c>
      <x:c r="L118" s="74" t="str">
        <x:f>IF($D$6="Sem custos comuns",IF($D$102=0,0,"n.a."),IF($D$102=0,"n.a.",IF(COUNTIFS($D$47:$D$54,"Sim",$O$47:$O$54,"&lt;&gt;Completo")&gt;0,"n.a.",SUMIFS($G$47:$G$54,$D$47:$D$54,"Sim",$O$47:$O$54,"Completo",$J$47:$J$54,"&lt;"&amp;EDATE(L$108,1),$K$47:$K$54,"&gt;="&amp;L$108))))</x:f>
        <x:v>n.a.</x:v>
      </x:c>
      <x:c r="M118" s="74" t="str">
        <x:f>IF($D$6="Sem custos comuns",IF($D$102=0,0,"n.a."),IF($D$102=0,"n.a.",IF(COUNTIFS($D$47:$D$54,"Sim",$O$47:$O$54,"&lt;&gt;Completo")&gt;0,"n.a.",SUMIFS($G$47:$G$54,$D$47:$D$54,"Sim",$O$47:$O$54,"Completo",$J$47:$J$54,"&lt;"&amp;EDATE(M$108,1),$K$47:$K$54,"&gt;="&amp;M$108))))</x:f>
        <x:v>n.a.</x:v>
      </x:c>
      <x:c r="N118" s="74" t="str">
        <x:f>IF($D$6="Sem custos comuns",IF($D$102=0,0,"n.a."),IF($D$102=0,"n.a.",IF(COUNTIFS($D$47:$D$54,"Sim",$O$47:$O$54,"&lt;&gt;Completo")&gt;0,"n.a.",SUMIFS($G$47:$G$54,$D$47:$D$54,"Sim",$O$47:$O$54,"Completo",$J$47:$J$54,"&lt;"&amp;EDATE(N$108,1),$K$47:$K$54,"&gt;="&amp;N$108))))</x:f>
        <x:v>n.a.</x:v>
      </x:c>
      <x:c r="O118" s="74" t="str">
        <x:f>IF($D$6="Sem custos comuns",IF($D$102=0,0,"n.a."),IF($D$102=0,"n.a.",IF(COUNTIFS($D$47:$D$54,"Sim",$O$47:$O$54,"&lt;&gt;Completo")&gt;0,"n.a.",SUMIFS($G$47:$G$54,$D$47:$D$54,"Sim",$O$47:$O$54,"Completo",$J$47:$J$54,"&lt;"&amp;EDATE(O$108,1),$K$47:$K$54,"&gt;="&amp;O$108))))</x:f>
        <x:v>n.a.</x:v>
      </x:c>
      <x:c r="P118" s="74" t="str">
        <x:f>IF($D$6="Sem custos comuns",IF($D$102=0,0,"n.a."),IF($D$102=0,"n.a.",IF(COUNTIFS($D$47:$D$54,"Sim",$O$47:$O$54,"&lt;&gt;Completo")&gt;0,"n.a.",SUMIFS($G$47:$G$54,$D$47:$D$54,"Sim",$O$47:$O$54,"Completo",$J$47:$J$54,"&lt;"&amp;EDATE(P$108,1),$K$47:$K$54,"&gt;="&amp;P$108))))</x:f>
        <x:v>n.a.</x:v>
      </x:c>
      <x:c r="Q118" s="74" t="str">
        <x:f>IF($D$6="Sem custos comuns",IF($D$102=0,0,"n.a."),IF($D$102=0,"n.a.",IF(COUNTIFS($D$47:$D$54,"Sim",$O$47:$O$54,"&lt;&gt;Completo")&gt;0,"n.a.",SUMIFS($G$47:$G$54,$D$47:$D$54,"Sim",$O$47:$O$54,"Completo",$J$47:$J$54,"&lt;"&amp;EDATE(Q$108,1),$K$47:$K$54,"&gt;="&amp;Q$108))))</x:f>
        <x:v>n.a.</x:v>
      </x:c>
      <x:c r="R118" s="74" t="str">
        <x:f>IF($D$6="Sem custos comuns",IF($D$102=0,0,"n.a."),IF($D$102=0,"n.a.",IF(COUNTIFS($D$47:$D$54,"Sim",$O$47:$O$54,"&lt;&gt;Completo")&gt;0,"n.a.",SUMIFS($G$47:$G$54,$D$47:$D$54,"Sim",$O$47:$O$54,"Completo",$J$47:$J$54,"&lt;"&amp;EDATE(R$108,1),$K$47:$K$54,"&gt;="&amp;R$108))))</x:f>
        <x:v>n.a.</x:v>
      </x:c>
      <x:c r="S118" s="74" t="str">
        <x:f>IF($D$6="Sem custos comuns",IF($D$102=0,0,"n.a."),IF($D$102=0,"n.a.",IF(COUNTIFS($D$47:$D$54,"Sim",$O$47:$O$54,"&lt;&gt;Completo")&gt;0,"n.a.",SUMIFS($G$47:$G$54,$D$47:$D$54,"Sim",$O$47:$O$54,"Completo",$J$47:$J$54,"&lt;"&amp;EDATE(S$108,1),$K$47:$K$54,"&gt;="&amp;S$108))))</x:f>
        <x:v>n.a.</x:v>
      </x:c>
      <x:c r="T118" s="74" t="str">
        <x:f>IF($D$6="Sem custos comuns",IF($D$102=0,0,"n.a."),IF($D$102=0,"n.a.",IF(COUNTIFS($D$47:$D$54,"Sim",$O$47:$O$54,"&lt;&gt;Completo")&gt;0,"n.a.",SUMIFS($G$47:$G$54,$D$47:$D$54,"Sim",$O$47:$O$54,"Completo",$J$47:$J$54,"&lt;"&amp;EDATE(T$108,1),$K$47:$K$54,"&gt;="&amp;T$108))))</x:f>
        <x:v>n.a.</x:v>
      </x:c>
      <x:c r="U118" s="74" t="str">
        <x:f>IF($D$6="Sem custos comuns",IF($D$102=0,0,"n.a."),IF($D$102=0,"n.a.",IF(COUNTIFS($D$47:$D$54,"Sim",$O$47:$O$54,"&lt;&gt;Completo")&gt;0,"n.a.",SUMIFS($G$47:$G$54,$D$47:$D$54,"Sim",$O$47:$O$54,"Completo",$J$47:$J$54,"&lt;"&amp;EDATE(U$108,1),$K$47:$K$54,"&gt;="&amp;U$108))))</x:f>
        <x:v>n.a.</x:v>
      </x:c>
      <x:c r="V118" s="74" t="str">
        <x:f>IF($D$6="Sem custos comuns",IF($D$102=0,0,"n.a."),IF($D$102=0,"n.a.",IF(COUNTIFS($D$47:$D$54,"Sim",$O$47:$O$54,"&lt;&gt;Completo")&gt;0,"n.a.",SUMIFS($G$47:$G$54,$D$47:$D$54,"Sim",$O$47:$O$54,"Completo",$J$47:$J$54,"&lt;"&amp;EDATE(V$108,1),$K$47:$K$54,"&gt;="&amp;V$108))))</x:f>
        <x:v>n.a.</x:v>
      </x:c>
      <x:c r="W118" s="74" t="str">
        <x:f>IF($D$6="Sem custos comuns",IF($D$102=0,0,"n.a."),IF($D$102=0,"n.a.",IF(COUNTIFS($D$47:$D$54,"Sim",$O$47:$O$54,"&lt;&gt;Completo")&gt;0,"n.a.",SUMIFS($G$47:$G$54,$D$47:$D$54,"Sim",$O$47:$O$54,"Completo",$J$47:$J$54,"&lt;"&amp;EDATE(W$108,1),$K$47:$K$54,"&gt;="&amp;W$108))))</x:f>
        <x:v>n.a.</x:v>
      </x:c>
      <x:c r="X118" s="74" t="str">
        <x:f>IF($D$6="Sem custos comuns",IF($D$102=0,0,"n.a."),IF($D$102=0,"n.a.",IF(COUNTIFS($D$47:$D$54,"Sim",$O$47:$O$54,"&lt;&gt;Completo")&gt;0,"n.a.",SUMIFS($G$47:$G$54,$D$47:$D$54,"Sim",$O$47:$O$54,"Completo",$J$47:$J$54,"&lt;"&amp;EDATE(X$108,1),$K$47:$K$54,"&gt;="&amp;X$108))))</x:f>
        <x:v>n.a.</x:v>
      </x:c>
      <x:c r="Y118" s="74" t="str">
        <x:f>IF($D$6="Sem custos comuns",IF($D$102=0,0,"n.a."),IF($D$102=0,"n.a.",IF(COUNTIFS($D$47:$D$54,"Sim",$O$47:$O$54,"&lt;&gt;Completo")&gt;0,"n.a.",SUMIFS($G$47:$G$54,$D$47:$D$54,"Sim",$O$47:$O$54,"Completo",$J$47:$J$54,"&lt;"&amp;EDATE(Y$108,1),$K$47:$K$54,"&gt;="&amp;Y$108))))</x:f>
        <x:v>n.a.</x:v>
      </x:c>
      <x:c r="Z118" s="74" t="str">
        <x:f>IF($D$6="Sem custos comuns",IF($D$102=0,0,"n.a."),IF($D$102=0,"n.a.",IF(COUNTIFS($D$47:$D$54,"Sim",$O$47:$O$54,"&lt;&gt;Completo")&gt;0,"n.a.",SUMIFS($G$47:$G$54,$D$47:$D$54,"Sim",$O$47:$O$54,"Completo",$J$47:$J$54,"&lt;"&amp;EDATE(Z$108,1),$K$47:$K$54,"&gt;="&amp;Z$108))))</x:f>
        <x:v>n.a.</x:v>
      </x:c>
      <x:c r="AA118" s="74" t="str">
        <x:f>IF($D$6="Sem custos comuns",IF($D$102=0,0,"n.a."),IF($D$102=0,"n.a.",IF(COUNTIFS($D$47:$D$54,"Sim",$O$47:$O$54,"&lt;&gt;Completo")&gt;0,"n.a.",SUMIFS($G$47:$G$54,$D$47:$D$54,"Sim",$O$47:$O$54,"Completo",$J$47:$J$54,"&lt;"&amp;EDATE(AA$108,1),$K$47:$K$54,"&gt;="&amp;AA$108))))</x:f>
        <x:v>n.a.</x:v>
      </x:c>
      <x:c r="AB118" s="74" t="str">
        <x:f>IF($D$6="Sem custos comuns",IF($D$102=0,0,"n.a."),IF($D$102=0,"n.a.",IF(COUNTIFS($D$47:$D$54,"Sim",$O$47:$O$54,"&lt;&gt;Completo")&gt;0,"n.a.",SUMIFS($G$47:$G$54,$D$47:$D$54,"Sim",$O$47:$O$54,"Completo",$J$47:$J$54,"&lt;"&amp;EDATE(AB$108,1),$K$47:$K$54,"&gt;="&amp;AB$108))))</x:f>
        <x:v>n.a.</x:v>
      </x:c>
      <x:c r="AC118" s="74" t="str">
        <x:f>IF($D$6="Sem custos comuns",IF($D$102=0,0,"n.a."),IF($D$102=0,"n.a.",IF(COUNTIFS($D$47:$D$54,"Sim",$O$47:$O$54,"&lt;&gt;Completo")&gt;0,"n.a.",SUMIFS($G$47:$G$54,$D$47:$D$54,"Sim",$O$47:$O$54,"Completo",$J$47:$J$54,"&lt;"&amp;EDATE(AC$108,1),$K$47:$K$54,"&gt;="&amp;AC$108))))</x:f>
        <x:v>n.a.</x:v>
      </x:c>
      <x:c r="AD118" s="74" t="str">
        <x:f>IF($D$6="Sem custos comuns",IF($D$102=0,0,"n.a."),IF($D$102=0,"n.a.",IF(COUNTIFS($D$47:$D$54,"Sim",$O$47:$O$54,"&lt;&gt;Completo")&gt;0,"n.a.",SUMIFS($G$47:$G$54,$D$47:$D$54,"Sim",$O$47:$O$54,"Completo",$J$47:$J$54,"&lt;"&amp;EDATE(AD$108,1),$K$47:$K$54,"&gt;="&amp;AD$108))))</x:f>
        <x:v>n.a.</x:v>
      </x:c>
      <x:c r="AE118" s="74" t="str">
        <x:f>IF($D$6="Sem custos comuns",IF($D$102=0,0,"n.a."),IF($D$102=0,"n.a.",IF(COUNTIFS($D$47:$D$54,"Sim",$O$47:$O$54,"&lt;&gt;Completo")&gt;0,"n.a.",SUMIFS($G$47:$G$54,$D$47:$D$54,"Sim",$O$47:$O$54,"Completo",$J$47:$J$54,"&lt;"&amp;EDATE(AE$108,1),$K$47:$K$54,"&gt;="&amp;AE$108))))</x:f>
        <x:v>n.a.</x:v>
      </x:c>
      <x:c r="AF118" s="74" t="str">
        <x:f>IF($D$6="Sem custos comuns",IF($D$102=0,0,"n.a."),IF($D$102=0,"n.a.",IF(COUNTIFS($D$47:$D$54,"Sim",$O$47:$O$54,"&lt;&gt;Completo")&gt;0,"n.a.",SUMIFS($G$47:$G$54,$D$47:$D$54,"Sim",$O$47:$O$54,"Completo",$J$47:$J$54,"&lt;"&amp;EDATE(AF$108,1),$K$47:$K$54,"&gt;="&amp;AF$108))))</x:f>
        <x:v>n.a.</x:v>
      </x:c>
      <x:c r="AG118" s="74" t="str">
        <x:f>IF($D$6="Sem custos comuns",IF($D$102=0,0,"n.a."),IF($D$102=0,"n.a.",IF(COUNTIFS($D$47:$D$54,"Sim",$O$47:$O$54,"&lt;&gt;Completo")&gt;0,"n.a.",SUMIFS($G$47:$G$54,$D$47:$D$54,"Sim",$O$47:$O$54,"Completo",$J$47:$J$54,"&lt;"&amp;EDATE(AG$108,1),$K$47:$K$54,"&gt;="&amp;AG$108))))</x:f>
        <x:v>n.a.</x:v>
      </x:c>
      <x:c r="AH118" s="74" t="str">
        <x:f>IF($D$6="Sem custos comuns",IF($D$102=0,0,"n.a."),IF($D$102=0,"n.a.",IF(COUNTIFS($D$47:$D$54,"Sim",$O$47:$O$54,"&lt;&gt;Completo")&gt;0,"n.a.",SUMIFS($G$47:$G$54,$D$47:$D$54,"Sim",$O$47:$O$54,"Completo",$J$47:$J$54,"&lt;"&amp;EDATE(AH$108,1),$K$47:$K$54,"&gt;="&amp;AH$108))))</x:f>
        <x:v>n.a.</x:v>
      </x:c>
      <x:c r="AI118" s="74" t="str">
        <x:f>IF($D$6="Sem custos comuns",IF($D$102=0,0,"n.a."),IF($D$102=0,"n.a.",IF(COUNTIFS($D$47:$D$54,"Sim",$O$47:$O$54,"&lt;&gt;Completo")&gt;0,"n.a.",SUMIFS($G$47:$G$54,$D$47:$D$54,"Sim",$O$47:$O$54,"Completo",$J$47:$J$54,"&lt;"&amp;EDATE(AI$108,1),$K$47:$K$54,"&gt;="&amp;AI$108))))</x:f>
        <x:v>n.a.</x:v>
      </x:c>
      <x:c r="AJ118" s="74" t="str">
        <x:f>IF($D$6="Sem custos comuns",IF($D$102=0,0,"n.a."),IF($D$102=0,"n.a.",IF(COUNTIFS($D$47:$D$54,"Sim",$O$47:$O$54,"&lt;&gt;Completo")&gt;0,"n.a.",SUMIFS($G$47:$G$54,$D$47:$D$54,"Sim",$O$47:$O$54,"Completo",$J$47:$J$54,"&lt;"&amp;EDATE(AJ$108,1),$K$47:$K$54,"&gt;="&amp;AJ$108))))</x:f>
        <x:v>n.a.</x:v>
      </x:c>
      <x:c r="AK118" s="74" t="str">
        <x:f>IF($D$6="Sem custos comuns",IF($D$102=0,0,"n.a."),IF($D$102=0,"n.a.",IF(COUNTIFS($D$47:$D$54,"Sim",$O$47:$O$54,"&lt;&gt;Completo")&gt;0,"n.a.",SUMIFS($G$47:$G$54,$D$47:$D$54,"Sim",$O$47:$O$54,"Completo",$J$47:$J$54,"&lt;"&amp;EDATE(AK$108,1),$K$47:$K$54,"&gt;="&amp;AK$108))))</x:f>
        <x:v>n.a.</x:v>
      </x:c>
      <x:c r="AL118" s="74" t="str">
        <x:f>IF($D$6="Sem custos comuns",IF($D$102=0,0,"n.a."),IF($D$102=0,"n.a.",IF(COUNTIFS($D$47:$D$54,"Sim",$O$47:$O$54,"&lt;&gt;Completo")&gt;0,"n.a.",SUMIFS($G$47:$G$54,$D$47:$D$54,"Sim",$O$47:$O$54,"Completo",$J$47:$J$54,"&lt;"&amp;EDATE(AL$108,1),$K$47:$K$54,"&gt;="&amp;AL$108))))</x:f>
        <x:v>n.a.</x:v>
      </x:c>
      <x:c r="AM118" s="74" t="str">
        <x:f>IF($D$6="Sem custos comuns",IF($D$102=0,0,"n.a."),IF($D$102=0,"n.a.",IF(COUNTIFS($D$47:$D$54,"Sim",$O$47:$O$54,"&lt;&gt;Completo")&gt;0,"n.a.",SUMIFS($G$47:$G$54,$D$47:$D$54,"Sim",$O$47:$O$54,"Completo",$J$47:$J$54,"&lt;"&amp;EDATE(AM$108,1),$K$47:$K$54,"&gt;="&amp;AM$108))))</x:f>
        <x:v>n.a.</x:v>
      </x:c>
      <x:c r="AN118" s="74" t="str">
        <x:f>IF($D$6="Sem custos comuns",IF($D$102=0,0,"n.a."),IF($D$102=0,"n.a.",IF(COUNTIFS($D$47:$D$54,"Sim",$O$47:$O$54,"&lt;&gt;Completo")&gt;0,"n.a.",SUMIFS($G$47:$G$54,$D$47:$D$54,"Sim",$O$47:$O$54,"Completo",$J$47:$J$54,"&lt;"&amp;EDATE(AN$108,1),$K$47:$K$54,"&gt;="&amp;AN$108))))</x:f>
        <x:v>n.a.</x:v>
      </x:c>
      <x:c r="AO118" s="74" t="str">
        <x:f>IF($D$6="Sem custos comuns",IF($D$102=0,0,"n.a."),IF($D$102=0,"n.a.",IF(COUNTIFS($D$47:$D$54,"Sim",$O$47:$O$54,"&lt;&gt;Completo")&gt;0,"n.a.",SUMIFS($G$47:$G$54,$D$47:$D$54,"Sim",$O$47:$O$54,"Completo",$J$47:$J$54,"&lt;"&amp;EDATE(AO$108,1),$K$47:$K$54,"&gt;="&amp;AO$108))))</x:f>
        <x:v>n.a.</x:v>
      </x:c>
      <x:c r="AP118" s="74" t="str">
        <x:f>IF($D$6="Sem custos comuns",IF($D$102=0,0,"n.a."),IF($D$102=0,"n.a.",IF(COUNTIFS($D$47:$D$54,"Sim",$O$47:$O$54,"&lt;&gt;Completo")&gt;0,"n.a.",SUMIFS($G$47:$G$54,$D$47:$D$54,"Sim",$O$47:$O$54,"Completo",$J$47:$J$54,"&lt;"&amp;EDATE(AP$108,1),$K$47:$K$54,"&gt;="&amp;AP$108))))</x:f>
        <x:v>n.a.</x:v>
      </x:c>
      <x:c r="AQ118" s="74" t="str">
        <x:f>IF($D$6="Sem custos comuns",IF($D$102=0,0,"n.a."),IF($D$102=0,"n.a.",IF(COUNTIFS($D$47:$D$54,"Sim",$O$47:$O$54,"&lt;&gt;Completo")&gt;0,"n.a.",SUMIFS($G$47:$G$54,$D$47:$D$54,"Sim",$O$47:$O$54,"Completo",$J$47:$J$54,"&lt;"&amp;EDATE(AQ$108,1),$K$47:$K$54,"&gt;="&amp;AQ$108))))</x:f>
        <x:v>n.a.</x:v>
      </x:c>
      <x:c r="AR118" s="74" t="str">
        <x:f>IF($D$6="Sem custos comuns",IF($D$102=0,0,"n.a."),IF($D$102=0,"n.a.",IF(COUNTIFS($D$47:$D$54,"Sim",$O$47:$O$54,"&lt;&gt;Completo")&gt;0,"n.a.",SUMIFS($G$47:$G$54,$D$47:$D$54,"Sim",$O$47:$O$54,"Completo",$J$47:$J$54,"&lt;"&amp;EDATE(AR$108,1),$K$47:$K$54,"&gt;="&amp;AR$108))))</x:f>
        <x:v>n.a.</x:v>
      </x:c>
      <x:c r="AS118" s="74" t="str">
        <x:f>IF($D$6="Sem custos comuns",IF($D$102=0,0,"n.a."),IF($D$102=0,"n.a.",IF(COUNTIFS($D$47:$D$54,"Sim",$O$47:$O$54,"&lt;&gt;Completo")&gt;0,"n.a.",SUMIFS($G$47:$G$54,$D$47:$D$54,"Sim",$O$47:$O$54,"Completo",$J$47:$J$54,"&lt;"&amp;EDATE(AS$108,1),$K$47:$K$54,"&gt;="&amp;AS$108))))</x:f>
        <x:v>n.a.</x:v>
      </x:c>
      <x:c r="AT118" s="74" t="str">
        <x:f>IF($D$6="Sem custos comuns",IF($D$102=0,0,"n.a."),IF($D$102=0,"n.a.",IF(COUNTIFS($D$47:$D$54,"Sim",$O$47:$O$54,"&lt;&gt;Completo")&gt;0,"n.a.",SUMIFS($G$47:$G$54,$D$47:$D$54,"Sim",$O$47:$O$54,"Completo",$J$47:$J$54,"&lt;"&amp;EDATE(AT$108,1),$K$47:$K$54,"&gt;="&amp;AT$108))))</x:f>
        <x:v>n.a.</x:v>
      </x:c>
      <x:c r="AU118" s="74" t="str">
        <x:f>IF($D$6="Sem custos comuns",IF($D$102=0,0,"n.a."),IF($D$102=0,"n.a.",IF(COUNTIFS($D$47:$D$54,"Sim",$O$47:$O$54,"&lt;&gt;Completo")&gt;0,"n.a.",SUMIFS($G$47:$G$54,$D$47:$D$54,"Sim",$O$47:$O$54,"Completo",$J$47:$J$54,"&lt;"&amp;EDATE(AU$108,1),$K$47:$K$54,"&gt;="&amp;AU$108))))</x:f>
        <x:v>n.a.</x:v>
      </x:c>
      <x:c r="AV118" s="74" t="str">
        <x:f>IF($D$6="Sem custos comuns",IF($D$102=0,0,"n.a."),IF($D$102=0,"n.a.",IF(COUNTIFS($D$47:$D$54,"Sim",$O$47:$O$54,"&lt;&gt;Completo")&gt;0,"n.a.",SUMIFS($G$47:$G$54,$D$47:$D$54,"Sim",$O$47:$O$54,"Completo",$J$47:$J$54,"&lt;"&amp;EDATE(AV$108,1),$K$47:$K$54,"&gt;="&amp;AV$108))))</x:f>
        <x:v>n.a.</x:v>
      </x:c>
      <x:c r="AW118" s="74" t="str">
        <x:f>IF($D$6="Sem custos comuns",IF($D$102=0,0,"n.a."),IF($D$102=0,"n.a.",IF(COUNTIFS($D$47:$D$54,"Sim",$O$47:$O$54,"&lt;&gt;Completo")&gt;0,"n.a.",SUMIFS($G$47:$G$54,$D$47:$D$54,"Sim",$O$47:$O$54,"Completo",$J$47:$J$54,"&lt;"&amp;EDATE(AW$108,1),$K$47:$K$54,"&gt;="&amp;AW$108))))</x:f>
        <x:v>n.a.</x:v>
      </x:c>
      <x:c r="AX118" s="74" t="str">
        <x:f>IF($D$6="Sem custos comuns",IF($D$102=0,0,"n.a."),IF($D$102=0,"n.a.",IF(COUNTIFS($D$47:$D$54,"Sim",$O$47:$O$54,"&lt;&gt;Completo")&gt;0,"n.a.",SUMIFS($G$47:$G$54,$D$47:$D$54,"Sim",$O$47:$O$54,"Completo",$J$47:$J$54,"&lt;"&amp;EDATE(AX$108,1),$K$47:$K$54,"&gt;="&amp;AX$108))))</x:f>
        <x:v>n.a.</x:v>
      </x:c>
      <x:c r="AY118" s="74" t="str">
        <x:f>IF($D$6="Sem custos comuns",IF($D$102=0,0,"n.a."),IF($D$102=0,"n.a.",IF(COUNTIFS($D$47:$D$54,"Sim",$O$47:$O$54,"&lt;&gt;Completo")&gt;0,"n.a.",SUMIFS($G$47:$G$54,$D$47:$D$54,"Sim",$O$47:$O$54,"Completo",$J$47:$J$54,"&lt;"&amp;EDATE(AY$108,1),$K$47:$K$54,"&gt;="&amp;AY$108))))</x:f>
        <x:v>n.a.</x:v>
      </x:c>
      <x:c r="AZ118" s="74" t="str">
        <x:f>IF($D$6="Sem custos comuns",IF($D$102=0,0,"n.a."),IF($D$102=0,"n.a.",IF(COUNTIFS($D$47:$D$54,"Sim",$O$47:$O$54,"&lt;&gt;Completo")&gt;0,"n.a.",SUMIFS($G$47:$G$54,$D$47:$D$54,"Sim",$O$47:$O$54,"Completo",$J$47:$J$54,"&lt;"&amp;EDATE(AZ$108,1),$K$47:$K$54,"&gt;="&amp;AZ$108))))</x:f>
        <x:v>n.a.</x:v>
      </x:c>
      <x:c r="BA118" s="74" t="str">
        <x:f>IF($D$6="Sem custos comuns",IF($D$102=0,0,"n.a."),IF($D$102=0,"n.a.",IF(COUNTIFS($D$47:$D$54,"Sim",$O$47:$O$54,"&lt;&gt;Completo")&gt;0,"n.a.",SUMIFS($G$47:$G$54,$D$47:$D$54,"Sim",$O$47:$O$54,"Completo",$J$47:$J$54,"&lt;"&amp;EDATE(BA$108,1),$K$47:$K$54,"&gt;="&amp;BA$108))))</x:f>
        <x:v>n.a.</x:v>
      </x:c>
      <x:c r="BB118" s="74" t="str">
        <x:f>IF($D$6="Sem custos comuns",IF($D$102=0,0,"n.a."),IF($D$102=0,"n.a.",IF(COUNTIFS($D$47:$D$54,"Sim",$O$47:$O$54,"&lt;&gt;Completo")&gt;0,"n.a.",SUMIFS($G$47:$G$54,$D$47:$D$54,"Sim",$O$47:$O$54,"Completo",$J$47:$J$54,"&lt;"&amp;EDATE(BB$108,1),$K$47:$K$54,"&gt;="&amp;BB$108))))</x:f>
        <x:v>n.a.</x:v>
      </x:c>
      <x:c r="BC118" s="74" t="str">
        <x:f>IF($D$6="Sem custos comuns",IF($D$102=0,0,"n.a."),IF($D$102=0,"n.a.",IF(COUNTIFS($D$47:$D$54,"Sim",$O$47:$O$54,"&lt;&gt;Completo")&gt;0,"n.a.",SUMIFS($G$47:$G$54,$D$47:$D$54,"Sim",$O$47:$O$54,"Completo",$J$47:$J$54,"&lt;"&amp;EDATE(BC$108,1),$K$47:$K$54,"&gt;="&amp;BC$108))))</x:f>
        <x:v>n.a.</x:v>
      </x:c>
      <x:c r="BD118" s="74" t="str">
        <x:f>IF($D$6="Sem custos comuns",IF($D$102=0,0,"n.a."),IF($D$102=0,"n.a.",IF(COUNTIFS($D$47:$D$54,"Sim",$O$47:$O$54,"&lt;&gt;Completo")&gt;0,"n.a.",SUMIFS($G$47:$G$54,$D$47:$D$54,"Sim",$O$47:$O$54,"Completo",$J$47:$J$54,"&lt;"&amp;EDATE(BD$108,1),$K$47:$K$54,"&gt;="&amp;BD$108))))</x:f>
        <x:v>n.a.</x:v>
      </x:c>
      <x:c r="BE118" s="74" t="str">
        <x:f>IF($D$6="Sem custos comuns",IF($D$102=0,0,"n.a."),IF($D$102=0,"n.a.",IF(COUNTIFS($D$47:$D$54,"Sim",$O$47:$O$54,"&lt;&gt;Completo")&gt;0,"n.a.",SUMIFS($G$47:$G$54,$D$47:$D$54,"Sim",$O$47:$O$54,"Completo",$J$47:$J$54,"&lt;"&amp;EDATE(BE$108,1),$K$47:$K$54,"&gt;="&amp;BE$108))))</x:f>
        <x:v>n.a.</x:v>
      </x:c>
      <x:c r="BF118" s="74" t="str">
        <x:f>IF($D$6="Sem custos comuns",IF($D$102=0,0,"n.a."),IF($D$102=0,"n.a.",IF(COUNTIFS($D$47:$D$54,"Sim",$O$47:$O$54,"&lt;&gt;Completo")&gt;0,"n.a.",SUMIFS($G$47:$G$54,$D$47:$D$54,"Sim",$O$47:$O$54,"Completo",$J$47:$J$54,"&lt;"&amp;EDATE(BF$108,1),$K$47:$K$54,"&gt;="&amp;BF$108))))</x:f>
        <x:v>n.a.</x:v>
      </x:c>
      <x:c r="BG118" s="74" t="str">
        <x:f>IF($D$6="Sem custos comuns",IF($D$102=0,0,"n.a."),IF($D$102=0,"n.a.",IF(COUNTIFS($D$47:$D$54,"Sim",$O$47:$O$54,"&lt;&gt;Completo")&gt;0,"n.a.",SUMIFS($G$47:$G$54,$D$47:$D$54,"Sim",$O$47:$O$54,"Completo",$J$47:$J$54,"&lt;"&amp;EDATE(BG$108,1),$K$47:$K$54,"&gt;="&amp;BG$108))))</x:f>
        <x:v>n.a.</x:v>
      </x:c>
      <x:c r="BH118" s="74" t="str">
        <x:f>IF($D$6="Sem custos comuns",IF($D$102=0,0,"n.a."),IF($D$102=0,"n.a.",IF(COUNTIFS($D$47:$D$54,"Sim",$O$47:$O$54,"&lt;&gt;Completo")&gt;0,"n.a.",SUMIFS($G$47:$G$54,$D$47:$D$54,"Sim",$O$47:$O$54,"Completo",$J$47:$J$54,"&lt;"&amp;EDATE(BH$108,1),$K$47:$K$54,"&gt;="&amp;BH$108))))</x:f>
        <x:v>n.a.</x:v>
      </x:c>
      <x:c r="BI118" s="74" t="str">
        <x:f>IF($D$6="Sem custos comuns",IF($D$102=0,0,"n.a."),IF($D$102=0,"n.a.",IF(COUNTIFS($D$47:$D$54,"Sim",$O$47:$O$54,"&lt;&gt;Completo")&gt;0,"n.a.",SUMIFS($G$47:$G$54,$D$47:$D$54,"Sim",$O$47:$O$54,"Completo",$J$47:$J$54,"&lt;"&amp;EDATE(BI$108,1),$K$47:$K$54,"&gt;="&amp;BI$108))))</x:f>
        <x:v>n.a.</x:v>
      </x:c>
      <x:c r="BJ118" s="74" t="str">
        <x:f>IF($D$6="Sem custos comuns",IF($D$102=0,0,"n.a."),IF($D$102=0,"n.a.",IF(COUNTIFS($D$47:$D$54,"Sim",$O$47:$O$54,"&lt;&gt;Completo")&gt;0,"n.a.",SUMIFS($G$47:$G$54,$D$47:$D$54,"Sim",$O$47:$O$54,"Completo",$J$47:$J$54,"&lt;"&amp;EDATE(BJ$108,1),$K$47:$K$54,"&gt;="&amp;BJ$108))))</x:f>
        <x:v>n.a.</x:v>
      </x:c>
      <x:c r="BK118" s="74" t="str">
        <x:f>IF($D$6="Sem custos comuns",IF($D$102=0,0,"n.a."),IF($D$102=0,"n.a.",IF(COUNTIFS($D$47:$D$54,"Sim",$O$47:$O$54,"&lt;&gt;Completo")&gt;0,"n.a.",SUMIFS($G$47:$G$54,$D$47:$D$54,"Sim",$O$47:$O$54,"Completo",$J$47:$J$54,"&lt;"&amp;EDATE(BK$108,1),$K$47:$K$54,"&gt;="&amp;BK$108))))</x:f>
        <x:v>n.a.</x:v>
      </x:c>
      <x:c r="BL118" s="74" t="str">
        <x:f>IF($D$6="Sem custos comuns",IF($D$102=0,0,"n.a."),IF($D$102=0,"n.a.",IF(COUNTIFS($D$47:$D$54,"Sim",$O$47:$O$54,"&lt;&gt;Completo")&gt;0,"n.a.",SUMIFS($G$47:$G$54,$D$47:$D$54,"Sim",$O$47:$O$54,"Completo",$J$47:$J$54,"&lt;"&amp;EDATE(BL$108,1),$K$47:$K$54,"&gt;="&amp;BL$108))))</x:f>
        <x:v>n.a.</x:v>
      </x:c>
      <x:c r="BM118" s="74" t="str">
        <x:f>IF($D$6="Sem custos comuns",IF($D$102=0,0,"n.a."),IF($D$102=0,"n.a.",IF(COUNTIFS($D$47:$D$54,"Sim",$O$47:$O$54,"&lt;&gt;Completo")&gt;0,"n.a.",SUMIFS($G$47:$G$54,$D$47:$D$54,"Sim",$O$47:$O$54,"Completo",$J$47:$J$54,"&lt;"&amp;EDATE(BM$108,1),$K$47:$K$54,"&gt;="&amp;BM$108))))</x:f>
        <x:v>n.a.</x:v>
      </x:c>
      <x:c r="BN118" s="74" t="str">
        <x:f>IF($D$6="Sem custos comuns",IF($D$102=0,0,"n.a."),IF($D$102=0,"n.a.",IF(COUNTIFS($D$47:$D$54,"Sim",$O$47:$O$54,"&lt;&gt;Completo")&gt;0,"n.a.",SUMIFS($G$47:$G$54,$D$47:$D$54,"Sim",$O$47:$O$54,"Completo",$J$47:$J$54,"&lt;"&amp;EDATE(BN$108,1),$K$47:$K$54,"&gt;="&amp;BN$108))))</x:f>
        <x:v>n.a.</x:v>
      </x:c>
      <x:c r="BO118" s="74" t="str">
        <x:f>IF($D$6="Sem custos comuns",IF($D$102=0,0,"n.a."),IF($D$102=0,"n.a.",IF(COUNTIFS($D$47:$D$54,"Sim",$O$47:$O$54,"&lt;&gt;Completo")&gt;0,"n.a.",SUMIFS($G$47:$G$54,$D$47:$D$54,"Sim",$O$47:$O$54,"Completo",$J$47:$J$54,"&lt;"&amp;EDATE(BO$108,1),$K$47:$K$54,"&gt;="&amp;BO$108))))</x:f>
        <x:v>n.a.</x:v>
      </x:c>
      <x:c r="BP118" s="74" t="str">
        <x:f>IF($D$6="Sem custos comuns",IF($D$102=0,0,"n.a."),IF($D$102=0,"n.a.",IF(COUNTIFS($D$47:$D$54,"Sim",$O$47:$O$54,"&lt;&gt;Completo")&gt;0,"n.a.",SUMIFS($G$47:$G$54,$D$47:$D$54,"Sim",$O$47:$O$54,"Completo",$J$47:$J$54,"&lt;"&amp;EDATE(BP$108,1),$K$47:$K$54,"&gt;="&amp;BP$108))))</x:f>
        <x:v>n.a.</x:v>
      </x:c>
      <x:c r="BQ118" s="74" t="str">
        <x:f>IF($D$6="Sem custos comuns",IF($D$102=0,0,"n.a."),IF($D$102=0,"n.a.",IF(COUNTIFS($D$47:$D$54,"Sim",$O$47:$O$54,"&lt;&gt;Completo")&gt;0,"n.a.",SUMIFS($G$47:$G$54,$D$47:$D$54,"Sim",$O$47:$O$54,"Completo",$J$47:$J$54,"&lt;"&amp;EDATE(BQ$108,1),$K$47:$K$54,"&gt;="&amp;BQ$108))))</x:f>
        <x:v>n.a.</x:v>
      </x:c>
      <x:c r="BR118" s="74" t="str">
        <x:f>IF($D$6="Sem custos comuns",IF($D$102=0,0,"n.a."),IF($D$102=0,"n.a.",IF(COUNTIFS($D$47:$D$54,"Sim",$O$47:$O$54,"&lt;&gt;Completo")&gt;0,"n.a.",SUMIFS($G$47:$G$54,$D$47:$D$54,"Sim",$O$47:$O$54,"Completo",$J$47:$J$54,"&lt;"&amp;EDATE(BR$108,1),$K$47:$K$54,"&gt;="&amp;BR$108))))</x:f>
        <x:v>n.a.</x:v>
      </x:c>
      <x:c r="BS118" s="74" t="str">
        <x:f>IF($D$6="Sem custos comuns",IF($D$102=0,0,"n.a."),IF($D$102=0,"n.a.",IF(COUNTIFS($D$47:$D$54,"Sim",$O$47:$O$54,"&lt;&gt;Completo")&gt;0,"n.a.",SUMIFS($G$47:$G$54,$D$47:$D$54,"Sim",$O$47:$O$54,"Completo",$J$47:$J$54,"&lt;"&amp;EDATE(BS$108,1),$K$47:$K$54,"&gt;="&amp;BS$108))))</x:f>
        <x:v>n.a.</x:v>
      </x:c>
      <x:c r="BT118" s="74" t="str">
        <x:f>IF($D$6="Sem custos comuns",IF($D$102=0,0,"n.a."),IF($D$102=0,"n.a.",IF(COUNTIFS($D$47:$D$54,"Sim",$O$47:$O$54,"&lt;&gt;Completo")&gt;0,"n.a.",SUMIFS($G$47:$G$54,$D$47:$D$54,"Sim",$O$47:$O$54,"Completo",$J$47:$J$54,"&lt;"&amp;EDATE(BT$108,1),$K$47:$K$54,"&gt;="&amp;BT$108))))</x:f>
        <x:v>n.a.</x:v>
      </x:c>
      <x:c r="BU118" s="74" t="str">
        <x:f>IF($D$6="Sem custos comuns",IF($D$102=0,0,"n.a."),IF($D$102=0,"n.a.",IF(COUNTIFS($D$47:$D$54,"Sim",$O$47:$O$54,"&lt;&gt;Completo")&gt;0,"n.a.",SUMIFS($G$47:$G$54,$D$47:$D$54,"Sim",$O$47:$O$54,"Completo",$J$47:$J$54,"&lt;"&amp;EDATE(BU$108,1),$K$47:$K$54,"&gt;="&amp;BU$108))))</x:f>
        <x:v>n.a.</x:v>
      </x:c>
      <x:c r="BV118" s="74" t="str">
        <x:f>IF($D$6="Sem custos comuns",IF($D$102=0,0,"n.a."),IF($D$102=0,"n.a.",IF(COUNTIFS($D$47:$D$54,"Sim",$O$47:$O$54,"&lt;&gt;Completo")&gt;0,"n.a.",SUMIFS($G$47:$G$54,$D$47:$D$54,"Sim",$O$47:$O$54,"Completo",$J$47:$J$54,"&lt;"&amp;EDATE(BV$108,1),$K$47:$K$54,"&gt;="&amp;BV$108))))</x:f>
        <x:v>n.a.</x:v>
      </x:c>
      <x:c r="BW118" s="74" t="str">
        <x:f>IF($D$6="Sem custos comuns",IF($D$102=0,0,"n.a."),IF($D$102=0,"n.a.",IF(COUNTIFS($D$47:$D$54,"Sim",$O$47:$O$54,"&lt;&gt;Completo")&gt;0,"n.a.",SUMIFS($G$47:$G$54,$D$47:$D$54,"Sim",$O$47:$O$54,"Completo",$J$47:$J$54,"&lt;"&amp;EDATE(BW$108,1),$K$47:$K$54,"&gt;="&amp;BW$108))))</x:f>
        <x:v>n.a.</x:v>
      </x:c>
      <x:c r="BX118" s="74" t="str">
        <x:f>IF($D$6="Sem custos comuns",IF($D$102=0,0,"n.a."),IF($D$102=0,"n.a.",IF(COUNTIFS($D$47:$D$54,"Sim",$O$47:$O$54,"&lt;&gt;Completo")&gt;0,"n.a.",SUMIFS($G$47:$G$54,$D$47:$D$54,"Sim",$O$47:$O$54,"Completo",$J$47:$J$54,"&lt;"&amp;EDATE(BX$108,1),$K$47:$K$54,"&gt;="&amp;BX$108))))</x:f>
        <x:v>n.a.</x:v>
      </x:c>
      <x:c r="BY118" s="74" t="str">
        <x:f>IF($D$6="Sem custos comuns",IF($D$102=0,0,"n.a."),IF($D$102=0,"n.a.",IF(COUNTIFS($D$47:$D$54,"Sim",$O$47:$O$54,"&lt;&gt;Completo")&gt;0,"n.a.",SUMIFS($G$47:$G$54,$D$47:$D$54,"Sim",$O$47:$O$54,"Completo",$J$47:$J$54,"&lt;"&amp;EDATE(BY$108,1),$K$47:$K$54,"&gt;="&amp;BY$108))))</x:f>
        <x:v>n.a.</x:v>
      </x:c>
      <x:c r="BZ118" s="74" t="str">
        <x:f>IF($D$6="Sem custos comuns",IF($D$102=0,0,"n.a."),IF($D$102=0,"n.a.",IF(COUNTIFS($D$47:$D$54,"Sim",$O$47:$O$54,"&lt;&gt;Completo")&gt;0,"n.a.",SUMIFS($G$47:$G$54,$D$47:$D$54,"Sim",$O$47:$O$54,"Completo",$J$47:$J$54,"&lt;"&amp;EDATE(BZ$108,1),$K$47:$K$54,"&gt;="&amp;BZ$108))))</x:f>
        <x:v>n.a.</x:v>
      </x:c>
      <x:c r="CA118" s="74" t="str">
        <x:f>IF($D$6="Sem custos comuns",IF($D$102=0,0,"n.a."),IF($D$102=0,"n.a.",IF(COUNTIFS($D$47:$D$54,"Sim",$O$47:$O$54,"&lt;&gt;Completo")&gt;0,"n.a.",SUMIFS($G$47:$G$54,$D$47:$D$54,"Sim",$O$47:$O$54,"Completo",$J$47:$J$54,"&lt;"&amp;EDATE(CA$108,1),$K$47:$K$54,"&gt;="&amp;CA$108))))</x:f>
        <x:v>n.a.</x:v>
      </x:c>
      <x:c r="CB118" s="74" t="str">
        <x:f>IF($D$6="Sem custos comuns",IF($D$102=0,0,"n.a."),IF($D$102=0,"n.a.",IF(COUNTIFS($D$47:$D$54,"Sim",$O$47:$O$54,"&lt;&gt;Completo")&gt;0,"n.a.",SUMIFS($G$47:$G$54,$D$47:$D$54,"Sim",$O$47:$O$54,"Completo",$J$47:$J$54,"&lt;"&amp;EDATE(CB$108,1),$K$47:$K$54,"&gt;="&amp;CB$108))))</x:f>
        <x:v>n.a.</x:v>
      </x:c>
      <x:c r="CC118" s="74" t="str">
        <x:f>IF($D$6="Sem custos comuns",IF($D$102=0,0,"n.a."),IF($D$102=0,"n.a.",IF(COUNTIFS($D$47:$D$54,"Sim",$O$47:$O$54,"&lt;&gt;Completo")&gt;0,"n.a.",SUMIFS($G$47:$G$54,$D$47:$D$54,"Sim",$O$47:$O$54,"Completo",$J$47:$J$54,"&lt;"&amp;EDATE(CC$108,1),$K$47:$K$54,"&gt;="&amp;CC$108))))</x:f>
        <x:v>n.a.</x:v>
      </x:c>
      <x:c r="CD118" s="74" t="str">
        <x:f>IF($D$6="Sem custos comuns",IF($D$102=0,0,"n.a."),IF($D$102=0,"n.a.",IF(COUNTIFS($D$47:$D$54,"Sim",$O$47:$O$54,"&lt;&gt;Completo")&gt;0,"n.a.",SUMIFS($G$47:$G$54,$D$47:$D$54,"Sim",$O$47:$O$54,"Completo",$J$47:$J$54,"&lt;"&amp;EDATE(CD$108,1),$K$47:$K$54,"&gt;="&amp;CD$108))))</x:f>
        <x:v>n.a.</x:v>
      </x:c>
      <x:c r="CE118" s="74" t="str">
        <x:f>IF($D$6="Sem custos comuns",IF($D$102=0,0,"n.a."),IF($D$102=0,"n.a.",IF(COUNTIFS($D$47:$D$54,"Sim",$O$47:$O$54,"&lt;&gt;Completo")&gt;0,"n.a.",SUMIFS($G$47:$G$54,$D$47:$D$54,"Sim",$O$47:$O$54,"Completo",$J$47:$J$54,"&lt;"&amp;EDATE(CE$108,1),$K$47:$K$54,"&gt;="&amp;CE$108))))</x:f>
        <x:v>n.a.</x:v>
      </x:c>
      <x:c r="CF118" s="74" t="str">
        <x:f>IF($D$6="Sem custos comuns",IF($D$102=0,0,"n.a."),IF($D$102=0,"n.a.",IF(COUNTIFS($D$47:$D$54,"Sim",$O$47:$O$54,"&lt;&gt;Completo")&gt;0,"n.a.",SUMIFS($G$47:$G$54,$D$47:$D$54,"Sim",$O$47:$O$54,"Completo",$J$47:$J$54,"&lt;"&amp;EDATE(CF$108,1),$K$47:$K$54,"&gt;="&amp;CF$108))))</x:f>
        <x:v>n.a.</x:v>
      </x:c>
      <x:c r="CG118" s="74" t="str">
        <x:f>IF($D$6="Sem custos comuns",IF($D$102=0,0,"n.a."),IF($D$102=0,"n.a.",IF(COUNTIFS($D$47:$D$54,"Sim",$O$47:$O$54,"&lt;&gt;Completo")&gt;0,"n.a.",SUMIFS($G$47:$G$54,$D$47:$D$54,"Sim",$O$47:$O$54,"Completo",$J$47:$J$54,"&lt;"&amp;EDATE(CG$108,1),$K$47:$K$54,"&gt;="&amp;CG$108))))</x:f>
        <x:v>n.a.</x:v>
      </x:c>
      <x:c r="CH118" s="74" t="str">
        <x:f>IF($D$6="Sem custos comuns",IF($D$102=0,0,"n.a."),IF($D$102=0,"n.a.",IF(COUNTIFS($D$47:$D$54,"Sim",$O$47:$O$54,"&lt;&gt;Completo")&gt;0,"n.a.",SUMIFS($G$47:$G$54,$D$47:$D$54,"Sim",$O$47:$O$54,"Completo",$J$47:$J$54,"&lt;"&amp;EDATE(CH$108,1),$K$47:$K$54,"&gt;="&amp;CH$108))))</x:f>
        <x:v>n.a.</x:v>
      </x:c>
      <x:c r="CI118" s="74" t="str">
        <x:f>IF($D$6="Sem custos comuns",IF($D$102=0,0,"n.a."),IF($D$102=0,"n.a.",IF(COUNTIFS($D$47:$D$54,"Sim",$O$47:$O$54,"&lt;&gt;Completo")&gt;0,"n.a.",SUMIFS($G$47:$G$54,$D$47:$D$54,"Sim",$O$47:$O$54,"Completo",$J$47:$J$54,"&lt;"&amp;EDATE(CI$108,1),$K$47:$K$54,"&gt;="&amp;CI$108))))</x:f>
        <x:v>n.a.</x:v>
      </x:c>
      <x:c r="CJ118" s="74" t="str">
        <x:f>IF($D$6="Sem custos comuns",IF($D$102=0,0,"n.a."),IF($D$102=0,"n.a.",IF(COUNTIFS($D$47:$D$54,"Sim",$O$47:$O$54,"&lt;&gt;Completo")&gt;0,"n.a.",SUMIFS($G$47:$G$54,$D$47:$D$54,"Sim",$O$47:$O$54,"Completo",$J$47:$J$54,"&lt;"&amp;EDATE(CJ$108,1),$K$47:$K$54,"&gt;="&amp;CJ$108))))</x:f>
        <x:v>n.a.</x:v>
      </x:c>
    </x:row>
    <x:row r="119" ht="22" customHeight="1">
      <x:c r="A119" s="2"/>
      <x:c r="B119" s="2"/>
      <x:c r="C119" s="2" t="str">
        <x:v>Base do arranque (USD)</x:v>
      </x:c>
      <x:c r="D119" s="68" t="str">
        <x:f>IF(COUNT(E119:CJ119)=84,SUM(E119:CJ119),"n.a.")</x:f>
        <x:v>n.a.</x:v>
      </x:c>
      <x:c r="E119" s="72" t="str">
        <x:f>IF(COUNT(E129,E130)&lt;2,"n.a.",IF(E130=0,E129,IF(AND(ISNUMBER('Premissas'!E$37),'Premissas'!E$37&gt;0),E129+E130/'Premissas'!E$37,"n.a.")))</x:f>
        <x:v>n.a.</x:v>
      </x:c>
      <x:c r="F119" s="72" t="str">
        <x:f>IF(COUNT(F129,F130)&lt;2,"n.a.",IF(F130=0,F129,IF(AND(ISNUMBER('Premissas'!F$37),'Premissas'!F$37&gt;0),F129+F130/'Premissas'!F$37,"n.a.")))</x:f>
        <x:v>n.a.</x:v>
      </x:c>
      <x:c r="G119" s="72" t="str">
        <x:f>IF(COUNT(G129,G130)&lt;2,"n.a.",IF(G130=0,G129,IF(AND(ISNUMBER('Premissas'!G$37),'Premissas'!G$37&gt;0),G129+G130/'Premissas'!G$37,"n.a.")))</x:f>
        <x:v>n.a.</x:v>
      </x:c>
      <x:c r="H119" s="72" t="str">
        <x:f>IF(COUNT(H129,H130)&lt;2,"n.a.",IF(H130=0,H129,IF(AND(ISNUMBER('Premissas'!H$37),'Premissas'!H$37&gt;0),H129+H130/'Premissas'!H$37,"n.a.")))</x:f>
        <x:v>n.a.</x:v>
      </x:c>
      <x:c r="I119" s="72" t="str">
        <x:f>IF(COUNT(I129,I130)&lt;2,"n.a.",IF(I130=0,I129,IF(AND(ISNUMBER('Premissas'!I$37),'Premissas'!I$37&gt;0),I129+I130/'Premissas'!I$37,"n.a.")))</x:f>
        <x:v>n.a.</x:v>
      </x:c>
      <x:c r="J119" s="72" t="str">
        <x:f>IF(COUNT(J129,J130)&lt;2,"n.a.",IF(J130=0,J129,IF(AND(ISNUMBER('Premissas'!J$37),'Premissas'!J$37&gt;0),J129+J130/'Premissas'!J$37,"n.a.")))</x:f>
        <x:v>n.a.</x:v>
      </x:c>
      <x:c r="K119" s="72" t="str">
        <x:f>IF(COUNT(K129,K130)&lt;2,"n.a.",IF(K130=0,K129,IF(AND(ISNUMBER('Premissas'!K$37),'Premissas'!K$37&gt;0),K129+K130/'Premissas'!K$37,"n.a.")))</x:f>
        <x:v>n.a.</x:v>
      </x:c>
      <x:c r="L119" s="72" t="str">
        <x:f>IF(COUNT(L129,L130)&lt;2,"n.a.",IF(L130=0,L129,IF(AND(ISNUMBER('Premissas'!L$37),'Premissas'!L$37&gt;0),L129+L130/'Premissas'!L$37,"n.a.")))</x:f>
        <x:v>n.a.</x:v>
      </x:c>
      <x:c r="M119" s="72" t="str">
        <x:f>IF(COUNT(M129,M130)&lt;2,"n.a.",IF(M130=0,M129,IF(AND(ISNUMBER('Premissas'!M$37),'Premissas'!M$37&gt;0),M129+M130/'Premissas'!M$37,"n.a.")))</x:f>
        <x:v>n.a.</x:v>
      </x:c>
      <x:c r="N119" s="72" t="str">
        <x:f>IF(COUNT(N129,N130)&lt;2,"n.a.",IF(N130=0,N129,IF(AND(ISNUMBER('Premissas'!N$37),'Premissas'!N$37&gt;0),N129+N130/'Premissas'!N$37,"n.a.")))</x:f>
        <x:v>n.a.</x:v>
      </x:c>
      <x:c r="O119" s="72" t="str">
        <x:f>IF(COUNT(O129,O130)&lt;2,"n.a.",IF(O130=0,O129,IF(AND(ISNUMBER('Premissas'!O$37),'Premissas'!O$37&gt;0),O129+O130/'Premissas'!O$37,"n.a.")))</x:f>
        <x:v>n.a.</x:v>
      </x:c>
      <x:c r="P119" s="72" t="str">
        <x:f>IF(COUNT(P129,P130)&lt;2,"n.a.",IF(P130=0,P129,IF(AND(ISNUMBER('Premissas'!P$37),'Premissas'!P$37&gt;0),P129+P130/'Premissas'!P$37,"n.a.")))</x:f>
        <x:v>n.a.</x:v>
      </x:c>
      <x:c r="Q119" s="72" t="str">
        <x:f>IF(COUNT(Q129,Q130)&lt;2,"n.a.",IF(Q130=0,Q129,IF(AND(ISNUMBER('Premissas'!Q$37),'Premissas'!Q$37&gt;0),Q129+Q130/'Premissas'!Q$37,"n.a.")))</x:f>
        <x:v>n.a.</x:v>
      </x:c>
      <x:c r="R119" s="72" t="str">
        <x:f>IF(COUNT(R129,R130)&lt;2,"n.a.",IF(R130=0,R129,IF(AND(ISNUMBER('Premissas'!R$37),'Premissas'!R$37&gt;0),R129+R130/'Premissas'!R$37,"n.a.")))</x:f>
        <x:v>n.a.</x:v>
      </x:c>
      <x:c r="S119" s="72" t="str">
        <x:f>IF(COUNT(S129,S130)&lt;2,"n.a.",IF(S130=0,S129,IF(AND(ISNUMBER('Premissas'!S$37),'Premissas'!S$37&gt;0),S129+S130/'Premissas'!S$37,"n.a.")))</x:f>
        <x:v>n.a.</x:v>
      </x:c>
      <x:c r="T119" s="72" t="str">
        <x:f>IF(COUNT(T129,T130)&lt;2,"n.a.",IF(T130=0,T129,IF(AND(ISNUMBER('Premissas'!T$37),'Premissas'!T$37&gt;0),T129+T130/'Premissas'!T$37,"n.a.")))</x:f>
        <x:v>n.a.</x:v>
      </x:c>
      <x:c r="U119" s="72" t="str">
        <x:f>IF(COUNT(U129,U130)&lt;2,"n.a.",IF(U130=0,U129,IF(AND(ISNUMBER('Premissas'!U$37),'Premissas'!U$37&gt;0),U129+U130/'Premissas'!U$37,"n.a.")))</x:f>
        <x:v>n.a.</x:v>
      </x:c>
      <x:c r="V119" s="72" t="str">
        <x:f>IF(COUNT(V129,V130)&lt;2,"n.a.",IF(V130=0,V129,IF(AND(ISNUMBER('Premissas'!V$37),'Premissas'!V$37&gt;0),V129+V130/'Premissas'!V$37,"n.a.")))</x:f>
        <x:v>n.a.</x:v>
      </x:c>
      <x:c r="W119" s="72" t="str">
        <x:f>IF(COUNT(W129,W130)&lt;2,"n.a.",IF(W130=0,W129,IF(AND(ISNUMBER('Premissas'!W$37),'Premissas'!W$37&gt;0),W129+W130/'Premissas'!W$37,"n.a.")))</x:f>
        <x:v>n.a.</x:v>
      </x:c>
      <x:c r="X119" s="72" t="str">
        <x:f>IF(COUNT(X129,X130)&lt;2,"n.a.",IF(X130=0,X129,IF(AND(ISNUMBER('Premissas'!X$37),'Premissas'!X$37&gt;0),X129+X130/'Premissas'!X$37,"n.a.")))</x:f>
        <x:v>n.a.</x:v>
      </x:c>
      <x:c r="Y119" s="72" t="str">
        <x:f>IF(COUNT(Y129,Y130)&lt;2,"n.a.",IF(Y130=0,Y129,IF(AND(ISNUMBER('Premissas'!Y$37),'Premissas'!Y$37&gt;0),Y129+Y130/'Premissas'!Y$37,"n.a.")))</x:f>
        <x:v>n.a.</x:v>
      </x:c>
      <x:c r="Z119" s="72" t="str">
        <x:f>IF(COUNT(Z129,Z130)&lt;2,"n.a.",IF(Z130=0,Z129,IF(AND(ISNUMBER('Premissas'!Z$37),'Premissas'!Z$37&gt;0),Z129+Z130/'Premissas'!Z$37,"n.a.")))</x:f>
        <x:v>n.a.</x:v>
      </x:c>
      <x:c r="AA119" s="72" t="str">
        <x:f>IF(COUNT(AA129,AA130)&lt;2,"n.a.",IF(AA130=0,AA129,IF(AND(ISNUMBER('Premissas'!AA$37),'Premissas'!AA$37&gt;0),AA129+AA130/'Premissas'!AA$37,"n.a.")))</x:f>
        <x:v>n.a.</x:v>
      </x:c>
      <x:c r="AB119" s="72" t="str">
        <x:f>IF(COUNT(AB129,AB130)&lt;2,"n.a.",IF(AB130=0,AB129,IF(AND(ISNUMBER('Premissas'!AB$37),'Premissas'!AB$37&gt;0),AB129+AB130/'Premissas'!AB$37,"n.a.")))</x:f>
        <x:v>n.a.</x:v>
      </x:c>
      <x:c r="AC119" s="72" t="str">
        <x:f>IF(COUNT(AC129,AC130)&lt;2,"n.a.",IF(AC130=0,AC129,IF(AND(ISNUMBER('Premissas'!AC$37),'Premissas'!AC$37&gt;0),AC129+AC130/'Premissas'!AC$37,"n.a.")))</x:f>
        <x:v>n.a.</x:v>
      </x:c>
      <x:c r="AD119" s="72" t="str">
        <x:f>IF(COUNT(AD129,AD130)&lt;2,"n.a.",IF(AD130=0,AD129,IF(AND(ISNUMBER('Premissas'!AD$37),'Premissas'!AD$37&gt;0),AD129+AD130/'Premissas'!AD$37,"n.a.")))</x:f>
        <x:v>n.a.</x:v>
      </x:c>
      <x:c r="AE119" s="72" t="str">
        <x:f>IF(COUNT(AE129,AE130)&lt;2,"n.a.",IF(AE130=0,AE129,IF(AND(ISNUMBER('Premissas'!AE$37),'Premissas'!AE$37&gt;0),AE129+AE130/'Premissas'!AE$37,"n.a.")))</x:f>
        <x:v>n.a.</x:v>
      </x:c>
      <x:c r="AF119" s="72" t="str">
        <x:f>IF(COUNT(AF129,AF130)&lt;2,"n.a.",IF(AF130=0,AF129,IF(AND(ISNUMBER('Premissas'!AF$37),'Premissas'!AF$37&gt;0),AF129+AF130/'Premissas'!AF$37,"n.a.")))</x:f>
        <x:v>n.a.</x:v>
      </x:c>
      <x:c r="AG119" s="72" t="str">
        <x:f>IF(COUNT(AG129,AG130)&lt;2,"n.a.",IF(AG130=0,AG129,IF(AND(ISNUMBER('Premissas'!AG$37),'Premissas'!AG$37&gt;0),AG129+AG130/'Premissas'!AG$37,"n.a.")))</x:f>
        <x:v>n.a.</x:v>
      </x:c>
      <x:c r="AH119" s="72" t="str">
        <x:f>IF(COUNT(AH129,AH130)&lt;2,"n.a.",IF(AH130=0,AH129,IF(AND(ISNUMBER('Premissas'!AH$37),'Premissas'!AH$37&gt;0),AH129+AH130/'Premissas'!AH$37,"n.a.")))</x:f>
        <x:v>n.a.</x:v>
      </x:c>
      <x:c r="AI119" s="72" t="str">
        <x:f>IF(COUNT(AI129,AI130)&lt;2,"n.a.",IF(AI130=0,AI129,IF(AND(ISNUMBER('Premissas'!AI$37),'Premissas'!AI$37&gt;0),AI129+AI130/'Premissas'!AI$37,"n.a.")))</x:f>
        <x:v>n.a.</x:v>
      </x:c>
      <x:c r="AJ119" s="72" t="str">
        <x:f>IF(COUNT(AJ129,AJ130)&lt;2,"n.a.",IF(AJ130=0,AJ129,IF(AND(ISNUMBER('Premissas'!AJ$37),'Premissas'!AJ$37&gt;0),AJ129+AJ130/'Premissas'!AJ$37,"n.a.")))</x:f>
        <x:v>n.a.</x:v>
      </x:c>
      <x:c r="AK119" s="72" t="str">
        <x:f>IF(COUNT(AK129,AK130)&lt;2,"n.a.",IF(AK130=0,AK129,IF(AND(ISNUMBER('Premissas'!AK$37),'Premissas'!AK$37&gt;0),AK129+AK130/'Premissas'!AK$37,"n.a.")))</x:f>
        <x:v>n.a.</x:v>
      </x:c>
      <x:c r="AL119" s="72" t="str">
        <x:f>IF(COUNT(AL129,AL130)&lt;2,"n.a.",IF(AL130=0,AL129,IF(AND(ISNUMBER('Premissas'!AL$37),'Premissas'!AL$37&gt;0),AL129+AL130/'Premissas'!AL$37,"n.a.")))</x:f>
        <x:v>n.a.</x:v>
      </x:c>
      <x:c r="AM119" s="72" t="str">
        <x:f>IF(COUNT(AM129,AM130)&lt;2,"n.a.",IF(AM130=0,AM129,IF(AND(ISNUMBER('Premissas'!AM$37),'Premissas'!AM$37&gt;0),AM129+AM130/'Premissas'!AM$37,"n.a.")))</x:f>
        <x:v>n.a.</x:v>
      </x:c>
      <x:c r="AN119" s="72" t="str">
        <x:f>IF(COUNT(AN129,AN130)&lt;2,"n.a.",IF(AN130=0,AN129,IF(AND(ISNUMBER('Premissas'!AN$37),'Premissas'!AN$37&gt;0),AN129+AN130/'Premissas'!AN$37,"n.a.")))</x:f>
        <x:v>n.a.</x:v>
      </x:c>
      <x:c r="AO119" s="72" t="str">
        <x:f>IF(COUNT(AO129,AO130)&lt;2,"n.a.",IF(AO130=0,AO129,IF(AND(ISNUMBER('Premissas'!AO$37),'Premissas'!AO$37&gt;0),AO129+AO130/'Premissas'!AO$37,"n.a.")))</x:f>
        <x:v>n.a.</x:v>
      </x:c>
      <x:c r="AP119" s="72" t="str">
        <x:f>IF(COUNT(AP129,AP130)&lt;2,"n.a.",IF(AP130=0,AP129,IF(AND(ISNUMBER('Premissas'!AP$37),'Premissas'!AP$37&gt;0),AP129+AP130/'Premissas'!AP$37,"n.a.")))</x:f>
        <x:v>n.a.</x:v>
      </x:c>
      <x:c r="AQ119" s="72" t="str">
        <x:f>IF(COUNT(AQ129,AQ130)&lt;2,"n.a.",IF(AQ130=0,AQ129,IF(AND(ISNUMBER('Premissas'!AQ$37),'Premissas'!AQ$37&gt;0),AQ129+AQ130/'Premissas'!AQ$37,"n.a.")))</x:f>
        <x:v>n.a.</x:v>
      </x:c>
      <x:c r="AR119" s="72" t="str">
        <x:f>IF(COUNT(AR129,AR130)&lt;2,"n.a.",IF(AR130=0,AR129,IF(AND(ISNUMBER('Premissas'!AR$37),'Premissas'!AR$37&gt;0),AR129+AR130/'Premissas'!AR$37,"n.a.")))</x:f>
        <x:v>n.a.</x:v>
      </x:c>
      <x:c r="AS119" s="72" t="str">
        <x:f>IF(COUNT(AS129,AS130)&lt;2,"n.a.",IF(AS130=0,AS129,IF(AND(ISNUMBER('Premissas'!AS$37),'Premissas'!AS$37&gt;0),AS129+AS130/'Premissas'!AS$37,"n.a.")))</x:f>
        <x:v>n.a.</x:v>
      </x:c>
      <x:c r="AT119" s="72" t="str">
        <x:f>IF(COUNT(AT129,AT130)&lt;2,"n.a.",IF(AT130=0,AT129,IF(AND(ISNUMBER('Premissas'!AT$37),'Premissas'!AT$37&gt;0),AT129+AT130/'Premissas'!AT$37,"n.a.")))</x:f>
        <x:v>n.a.</x:v>
      </x:c>
      <x:c r="AU119" s="72" t="str">
        <x:f>IF(COUNT(AU129,AU130)&lt;2,"n.a.",IF(AU130=0,AU129,IF(AND(ISNUMBER('Premissas'!AU$37),'Premissas'!AU$37&gt;0),AU129+AU130/'Premissas'!AU$37,"n.a.")))</x:f>
        <x:v>n.a.</x:v>
      </x:c>
      <x:c r="AV119" s="72" t="str">
        <x:f>IF(COUNT(AV129,AV130)&lt;2,"n.a.",IF(AV130=0,AV129,IF(AND(ISNUMBER('Premissas'!AV$37),'Premissas'!AV$37&gt;0),AV129+AV130/'Premissas'!AV$37,"n.a.")))</x:f>
        <x:v>n.a.</x:v>
      </x:c>
      <x:c r="AW119" s="72" t="str">
        <x:f>IF(COUNT(AW129,AW130)&lt;2,"n.a.",IF(AW130=0,AW129,IF(AND(ISNUMBER('Premissas'!AW$37),'Premissas'!AW$37&gt;0),AW129+AW130/'Premissas'!AW$37,"n.a.")))</x:f>
        <x:v>n.a.</x:v>
      </x:c>
      <x:c r="AX119" s="72" t="str">
        <x:f>IF(COUNT(AX129,AX130)&lt;2,"n.a.",IF(AX130=0,AX129,IF(AND(ISNUMBER('Premissas'!AX$37),'Premissas'!AX$37&gt;0),AX129+AX130/'Premissas'!AX$37,"n.a.")))</x:f>
        <x:v>n.a.</x:v>
      </x:c>
      <x:c r="AY119" s="72" t="str">
        <x:f>IF(COUNT(AY129,AY130)&lt;2,"n.a.",IF(AY130=0,AY129,IF(AND(ISNUMBER('Premissas'!AY$37),'Premissas'!AY$37&gt;0),AY129+AY130/'Premissas'!AY$37,"n.a.")))</x:f>
        <x:v>n.a.</x:v>
      </x:c>
      <x:c r="AZ119" s="72" t="str">
        <x:f>IF(COUNT(AZ129,AZ130)&lt;2,"n.a.",IF(AZ130=0,AZ129,IF(AND(ISNUMBER('Premissas'!AZ$37),'Premissas'!AZ$37&gt;0),AZ129+AZ130/'Premissas'!AZ$37,"n.a.")))</x:f>
        <x:v>n.a.</x:v>
      </x:c>
      <x:c r="BA119" s="72" t="str">
        <x:f>IF(COUNT(BA129,BA130)&lt;2,"n.a.",IF(BA130=0,BA129,IF(AND(ISNUMBER('Premissas'!BA$37),'Premissas'!BA$37&gt;0),BA129+BA130/'Premissas'!BA$37,"n.a.")))</x:f>
        <x:v>n.a.</x:v>
      </x:c>
      <x:c r="BB119" s="72" t="str">
        <x:f>IF(COUNT(BB129,BB130)&lt;2,"n.a.",IF(BB130=0,BB129,IF(AND(ISNUMBER('Premissas'!BB$37),'Premissas'!BB$37&gt;0),BB129+BB130/'Premissas'!BB$37,"n.a.")))</x:f>
        <x:v>n.a.</x:v>
      </x:c>
      <x:c r="BC119" s="72" t="str">
        <x:f>IF(COUNT(BC129,BC130)&lt;2,"n.a.",IF(BC130=0,BC129,IF(AND(ISNUMBER('Premissas'!BC$37),'Premissas'!BC$37&gt;0),BC129+BC130/'Premissas'!BC$37,"n.a.")))</x:f>
        <x:v>n.a.</x:v>
      </x:c>
      <x:c r="BD119" s="72" t="str">
        <x:f>IF(COUNT(BD129,BD130)&lt;2,"n.a.",IF(BD130=0,BD129,IF(AND(ISNUMBER('Premissas'!BD$37),'Premissas'!BD$37&gt;0),BD129+BD130/'Premissas'!BD$37,"n.a.")))</x:f>
        <x:v>n.a.</x:v>
      </x:c>
      <x:c r="BE119" s="72" t="str">
        <x:f>IF(COUNT(BE129,BE130)&lt;2,"n.a.",IF(BE130=0,BE129,IF(AND(ISNUMBER('Premissas'!BE$37),'Premissas'!BE$37&gt;0),BE129+BE130/'Premissas'!BE$37,"n.a.")))</x:f>
        <x:v>n.a.</x:v>
      </x:c>
      <x:c r="BF119" s="72" t="str">
        <x:f>IF(COUNT(BF129,BF130)&lt;2,"n.a.",IF(BF130=0,BF129,IF(AND(ISNUMBER('Premissas'!BF$37),'Premissas'!BF$37&gt;0),BF129+BF130/'Premissas'!BF$37,"n.a.")))</x:f>
        <x:v>n.a.</x:v>
      </x:c>
      <x:c r="BG119" s="72" t="str">
        <x:f>IF(COUNT(BG129,BG130)&lt;2,"n.a.",IF(BG130=0,BG129,IF(AND(ISNUMBER('Premissas'!BG$37),'Premissas'!BG$37&gt;0),BG129+BG130/'Premissas'!BG$37,"n.a.")))</x:f>
        <x:v>n.a.</x:v>
      </x:c>
      <x:c r="BH119" s="72" t="str">
        <x:f>IF(COUNT(BH129,BH130)&lt;2,"n.a.",IF(BH130=0,BH129,IF(AND(ISNUMBER('Premissas'!BH$37),'Premissas'!BH$37&gt;0),BH129+BH130/'Premissas'!BH$37,"n.a.")))</x:f>
        <x:v>n.a.</x:v>
      </x:c>
      <x:c r="BI119" s="72" t="str">
        <x:f>IF(COUNT(BI129,BI130)&lt;2,"n.a.",IF(BI130=0,BI129,IF(AND(ISNUMBER('Premissas'!BI$37),'Premissas'!BI$37&gt;0),BI129+BI130/'Premissas'!BI$37,"n.a.")))</x:f>
        <x:v>n.a.</x:v>
      </x:c>
      <x:c r="BJ119" s="72" t="str">
        <x:f>IF(COUNT(BJ129,BJ130)&lt;2,"n.a.",IF(BJ130=0,BJ129,IF(AND(ISNUMBER('Premissas'!BJ$37),'Premissas'!BJ$37&gt;0),BJ129+BJ130/'Premissas'!BJ$37,"n.a.")))</x:f>
        <x:v>n.a.</x:v>
      </x:c>
      <x:c r="BK119" s="72" t="str">
        <x:f>IF(COUNT(BK129,BK130)&lt;2,"n.a.",IF(BK130=0,BK129,IF(AND(ISNUMBER('Premissas'!BK$37),'Premissas'!BK$37&gt;0),BK129+BK130/'Premissas'!BK$37,"n.a.")))</x:f>
        <x:v>n.a.</x:v>
      </x:c>
      <x:c r="BL119" s="72" t="str">
        <x:f>IF(COUNT(BL129,BL130)&lt;2,"n.a.",IF(BL130=0,BL129,IF(AND(ISNUMBER('Premissas'!BL$37),'Premissas'!BL$37&gt;0),BL129+BL130/'Premissas'!BL$37,"n.a.")))</x:f>
        <x:v>n.a.</x:v>
      </x:c>
      <x:c r="BM119" s="72" t="str">
        <x:f>IF(COUNT(BM129,BM130)&lt;2,"n.a.",IF(BM130=0,BM129,IF(AND(ISNUMBER('Premissas'!BM$37),'Premissas'!BM$37&gt;0),BM129+BM130/'Premissas'!BM$37,"n.a.")))</x:f>
        <x:v>n.a.</x:v>
      </x:c>
      <x:c r="BN119" s="72" t="str">
        <x:f>IF(COUNT(BN129,BN130)&lt;2,"n.a.",IF(BN130=0,BN129,IF(AND(ISNUMBER('Premissas'!BN$37),'Premissas'!BN$37&gt;0),BN129+BN130/'Premissas'!BN$37,"n.a.")))</x:f>
        <x:v>n.a.</x:v>
      </x:c>
      <x:c r="BO119" s="72" t="str">
        <x:f>IF(COUNT(BO129,BO130)&lt;2,"n.a.",IF(BO130=0,BO129,IF(AND(ISNUMBER('Premissas'!BO$37),'Premissas'!BO$37&gt;0),BO129+BO130/'Premissas'!BO$37,"n.a.")))</x:f>
        <x:v>n.a.</x:v>
      </x:c>
      <x:c r="BP119" s="72" t="str">
        <x:f>IF(COUNT(BP129,BP130)&lt;2,"n.a.",IF(BP130=0,BP129,IF(AND(ISNUMBER('Premissas'!BP$37),'Premissas'!BP$37&gt;0),BP129+BP130/'Premissas'!BP$37,"n.a.")))</x:f>
        <x:v>n.a.</x:v>
      </x:c>
      <x:c r="BQ119" s="72" t="str">
        <x:f>IF(COUNT(BQ129,BQ130)&lt;2,"n.a.",IF(BQ130=0,BQ129,IF(AND(ISNUMBER('Premissas'!BQ$37),'Premissas'!BQ$37&gt;0),BQ129+BQ130/'Premissas'!BQ$37,"n.a.")))</x:f>
        <x:v>n.a.</x:v>
      </x:c>
      <x:c r="BR119" s="72" t="str">
        <x:f>IF(COUNT(BR129,BR130)&lt;2,"n.a.",IF(BR130=0,BR129,IF(AND(ISNUMBER('Premissas'!BR$37),'Premissas'!BR$37&gt;0),BR129+BR130/'Premissas'!BR$37,"n.a.")))</x:f>
        <x:v>n.a.</x:v>
      </x:c>
      <x:c r="BS119" s="72" t="str">
        <x:f>IF(COUNT(BS129,BS130)&lt;2,"n.a.",IF(BS130=0,BS129,IF(AND(ISNUMBER('Premissas'!BS$37),'Premissas'!BS$37&gt;0),BS129+BS130/'Premissas'!BS$37,"n.a.")))</x:f>
        <x:v>n.a.</x:v>
      </x:c>
      <x:c r="BT119" s="72" t="str">
        <x:f>IF(COUNT(BT129,BT130)&lt;2,"n.a.",IF(BT130=0,BT129,IF(AND(ISNUMBER('Premissas'!BT$37),'Premissas'!BT$37&gt;0),BT129+BT130/'Premissas'!BT$37,"n.a.")))</x:f>
        <x:v>n.a.</x:v>
      </x:c>
      <x:c r="BU119" s="72" t="str">
        <x:f>IF(COUNT(BU129,BU130)&lt;2,"n.a.",IF(BU130=0,BU129,IF(AND(ISNUMBER('Premissas'!BU$37),'Premissas'!BU$37&gt;0),BU129+BU130/'Premissas'!BU$37,"n.a.")))</x:f>
        <x:v>n.a.</x:v>
      </x:c>
      <x:c r="BV119" s="72" t="str">
        <x:f>IF(COUNT(BV129,BV130)&lt;2,"n.a.",IF(BV130=0,BV129,IF(AND(ISNUMBER('Premissas'!BV$37),'Premissas'!BV$37&gt;0),BV129+BV130/'Premissas'!BV$37,"n.a.")))</x:f>
        <x:v>n.a.</x:v>
      </x:c>
      <x:c r="BW119" s="72" t="str">
        <x:f>IF(COUNT(BW129,BW130)&lt;2,"n.a.",IF(BW130=0,BW129,IF(AND(ISNUMBER('Premissas'!BW$37),'Premissas'!BW$37&gt;0),BW129+BW130/'Premissas'!BW$37,"n.a.")))</x:f>
        <x:v>n.a.</x:v>
      </x:c>
      <x:c r="BX119" s="72" t="str">
        <x:f>IF(COUNT(BX129,BX130)&lt;2,"n.a.",IF(BX130=0,BX129,IF(AND(ISNUMBER('Premissas'!BX$37),'Premissas'!BX$37&gt;0),BX129+BX130/'Premissas'!BX$37,"n.a.")))</x:f>
        <x:v>n.a.</x:v>
      </x:c>
      <x:c r="BY119" s="72" t="str">
        <x:f>IF(COUNT(BY129,BY130)&lt;2,"n.a.",IF(BY130=0,BY129,IF(AND(ISNUMBER('Premissas'!BY$37),'Premissas'!BY$37&gt;0),BY129+BY130/'Premissas'!BY$37,"n.a.")))</x:f>
        <x:v>n.a.</x:v>
      </x:c>
      <x:c r="BZ119" s="72" t="str">
        <x:f>IF(COUNT(BZ129,BZ130)&lt;2,"n.a.",IF(BZ130=0,BZ129,IF(AND(ISNUMBER('Premissas'!BZ$37),'Premissas'!BZ$37&gt;0),BZ129+BZ130/'Premissas'!BZ$37,"n.a.")))</x:f>
        <x:v>n.a.</x:v>
      </x:c>
      <x:c r="CA119" s="72" t="str">
        <x:f>IF(COUNT(CA129,CA130)&lt;2,"n.a.",IF(CA130=0,CA129,IF(AND(ISNUMBER('Premissas'!CA$37),'Premissas'!CA$37&gt;0),CA129+CA130/'Premissas'!CA$37,"n.a.")))</x:f>
        <x:v>n.a.</x:v>
      </x:c>
      <x:c r="CB119" s="72" t="str">
        <x:f>IF(COUNT(CB129,CB130)&lt;2,"n.a.",IF(CB130=0,CB129,IF(AND(ISNUMBER('Premissas'!CB$37),'Premissas'!CB$37&gt;0),CB129+CB130/'Premissas'!CB$37,"n.a.")))</x:f>
        <x:v>n.a.</x:v>
      </x:c>
      <x:c r="CC119" s="72" t="str">
        <x:f>IF(COUNT(CC129,CC130)&lt;2,"n.a.",IF(CC130=0,CC129,IF(AND(ISNUMBER('Premissas'!CC$37),'Premissas'!CC$37&gt;0),CC129+CC130/'Premissas'!CC$37,"n.a.")))</x:f>
        <x:v>n.a.</x:v>
      </x:c>
      <x:c r="CD119" s="72" t="str">
        <x:f>IF(COUNT(CD129,CD130)&lt;2,"n.a.",IF(CD130=0,CD129,IF(AND(ISNUMBER('Premissas'!CD$37),'Premissas'!CD$37&gt;0),CD129+CD130/'Premissas'!CD$37,"n.a.")))</x:f>
        <x:v>n.a.</x:v>
      </x:c>
      <x:c r="CE119" s="72" t="str">
        <x:f>IF(COUNT(CE129,CE130)&lt;2,"n.a.",IF(CE130=0,CE129,IF(AND(ISNUMBER('Premissas'!CE$37),'Premissas'!CE$37&gt;0),CE129+CE130/'Premissas'!CE$37,"n.a.")))</x:f>
        <x:v>n.a.</x:v>
      </x:c>
      <x:c r="CF119" s="72" t="str">
        <x:f>IF(COUNT(CF129,CF130)&lt;2,"n.a.",IF(CF130=0,CF129,IF(AND(ISNUMBER('Premissas'!CF$37),'Premissas'!CF$37&gt;0),CF129+CF130/'Premissas'!CF$37,"n.a.")))</x:f>
        <x:v>n.a.</x:v>
      </x:c>
      <x:c r="CG119" s="72" t="str">
        <x:f>IF(COUNT(CG129,CG130)&lt;2,"n.a.",IF(CG130=0,CG129,IF(AND(ISNUMBER('Premissas'!CG$37),'Premissas'!CG$37&gt;0),CG129+CG130/'Premissas'!CG$37,"n.a.")))</x:f>
        <x:v>n.a.</x:v>
      </x:c>
      <x:c r="CH119" s="72" t="str">
        <x:f>IF(COUNT(CH129,CH130)&lt;2,"n.a.",IF(CH130=0,CH129,IF(AND(ISNUMBER('Premissas'!CH$37),'Premissas'!CH$37&gt;0),CH129+CH130/'Premissas'!CH$37,"n.a.")))</x:f>
        <x:v>n.a.</x:v>
      </x:c>
      <x:c r="CI119" s="72" t="str">
        <x:f>IF(COUNT(CI129,CI130)&lt;2,"n.a.",IF(CI130=0,CI129,IF(AND(ISNUMBER('Premissas'!CI$37),'Premissas'!CI$37&gt;0),CI129+CI130/'Premissas'!CI$37,"n.a.")))</x:f>
        <x:v>n.a.</x:v>
      </x:c>
      <x:c r="CJ119" s="72" t="str">
        <x:f>IF(COUNT(CJ129,CJ130)&lt;2,"n.a.",IF(CJ130=0,CJ129,IF(AND(ISNUMBER('Premissas'!CJ$37),'Premissas'!CJ$37&gt;0),CJ129+CJ130/'Premissas'!CJ$37,"n.a.")))</x:f>
        <x:v>n.a.</x:v>
      </x:c>
    </x:row>
    <x:row r="120" ht="25" customHeight="1">
      <x:c r="A120" s="2"/>
      <x:c r="B120" s="2"/>
      <x:c r="C120" s="64" t="str">
        <x:v>Arranque com reserva (USD)</x:v>
      </x:c>
      <x:c r="D120" s="71" t="str">
        <x:f>IF(COUNT(E120:CJ120)=84,SUM(E120:CJ120),"n.a.")</x:f>
        <x:v>n.a.</x:v>
      </x:c>
      <x:c r="E120" s="71" t="str">
        <x:f>IF($D$6="Sem custos comuns",IF($D$102=0,0,"n.a."),IF(AND(ISNUMBER(E119),ISNUMBER($D$101),$D$101&gt;=0),E119*(1+$D$101),"n.a."))</x:f>
        <x:v>n.a.</x:v>
      </x:c>
      <x:c r="F120" s="71" t="str">
        <x:f>IF($D$6="Sem custos comuns",IF($D$102=0,0,"n.a."),IF(AND(ISNUMBER(F119),ISNUMBER($D$101),$D$101&gt;=0),F119*(1+$D$101),"n.a."))</x:f>
        <x:v>n.a.</x:v>
      </x:c>
      <x:c r="G120" s="71" t="str">
        <x:f>IF($D$6="Sem custos comuns",IF($D$102=0,0,"n.a."),IF(AND(ISNUMBER(G119),ISNUMBER($D$101),$D$101&gt;=0),G119*(1+$D$101),"n.a."))</x:f>
        <x:v>n.a.</x:v>
      </x:c>
      <x:c r="H120" s="71" t="str">
        <x:f>IF($D$6="Sem custos comuns",IF($D$102=0,0,"n.a."),IF(AND(ISNUMBER(H119),ISNUMBER($D$101),$D$101&gt;=0),H119*(1+$D$101),"n.a."))</x:f>
        <x:v>n.a.</x:v>
      </x:c>
      <x:c r="I120" s="71" t="str">
        <x:f>IF($D$6="Sem custos comuns",IF($D$102=0,0,"n.a."),IF(AND(ISNUMBER(I119),ISNUMBER($D$101),$D$101&gt;=0),I119*(1+$D$101),"n.a."))</x:f>
        <x:v>n.a.</x:v>
      </x:c>
      <x:c r="J120" s="71" t="str">
        <x:f>IF($D$6="Sem custos comuns",IF($D$102=0,0,"n.a."),IF(AND(ISNUMBER(J119),ISNUMBER($D$101),$D$101&gt;=0),J119*(1+$D$101),"n.a."))</x:f>
        <x:v>n.a.</x:v>
      </x:c>
      <x:c r="K120" s="71" t="str">
        <x:f>IF($D$6="Sem custos comuns",IF($D$102=0,0,"n.a."),IF(AND(ISNUMBER(K119),ISNUMBER($D$101),$D$101&gt;=0),K119*(1+$D$101),"n.a."))</x:f>
        <x:v>n.a.</x:v>
      </x:c>
      <x:c r="L120" s="71" t="str">
        <x:f>IF($D$6="Sem custos comuns",IF($D$102=0,0,"n.a."),IF(AND(ISNUMBER(L119),ISNUMBER($D$101),$D$101&gt;=0),L119*(1+$D$101),"n.a."))</x:f>
        <x:v>n.a.</x:v>
      </x:c>
      <x:c r="M120" s="71" t="str">
        <x:f>IF($D$6="Sem custos comuns",IF($D$102=0,0,"n.a."),IF(AND(ISNUMBER(M119),ISNUMBER($D$101),$D$101&gt;=0),M119*(1+$D$101),"n.a."))</x:f>
        <x:v>n.a.</x:v>
      </x:c>
      <x:c r="N120" s="71" t="str">
        <x:f>IF($D$6="Sem custos comuns",IF($D$102=0,0,"n.a."),IF(AND(ISNUMBER(N119),ISNUMBER($D$101),$D$101&gt;=0),N119*(1+$D$101),"n.a."))</x:f>
        <x:v>n.a.</x:v>
      </x:c>
      <x:c r="O120" s="71" t="str">
        <x:f>IF($D$6="Sem custos comuns",IF($D$102=0,0,"n.a."),IF(AND(ISNUMBER(O119),ISNUMBER($D$101),$D$101&gt;=0),O119*(1+$D$101),"n.a."))</x:f>
        <x:v>n.a.</x:v>
      </x:c>
      <x:c r="P120" s="71" t="str">
        <x:f>IF($D$6="Sem custos comuns",IF($D$102=0,0,"n.a."),IF(AND(ISNUMBER(P119),ISNUMBER($D$101),$D$101&gt;=0),P119*(1+$D$101),"n.a."))</x:f>
        <x:v>n.a.</x:v>
      </x:c>
      <x:c r="Q120" s="71" t="str">
        <x:f>IF($D$6="Sem custos comuns",IF($D$102=0,0,"n.a."),IF(AND(ISNUMBER(Q119),ISNUMBER($D$101),$D$101&gt;=0),Q119*(1+$D$101),"n.a."))</x:f>
        <x:v>n.a.</x:v>
      </x:c>
      <x:c r="R120" s="71" t="str">
        <x:f>IF($D$6="Sem custos comuns",IF($D$102=0,0,"n.a."),IF(AND(ISNUMBER(R119),ISNUMBER($D$101),$D$101&gt;=0),R119*(1+$D$101),"n.a."))</x:f>
        <x:v>n.a.</x:v>
      </x:c>
      <x:c r="S120" s="71" t="str">
        <x:f>IF($D$6="Sem custos comuns",IF($D$102=0,0,"n.a."),IF(AND(ISNUMBER(S119),ISNUMBER($D$101),$D$101&gt;=0),S119*(1+$D$101),"n.a."))</x:f>
        <x:v>n.a.</x:v>
      </x:c>
      <x:c r="T120" s="71" t="str">
        <x:f>IF($D$6="Sem custos comuns",IF($D$102=0,0,"n.a."),IF(AND(ISNUMBER(T119),ISNUMBER($D$101),$D$101&gt;=0),T119*(1+$D$101),"n.a."))</x:f>
        <x:v>n.a.</x:v>
      </x:c>
      <x:c r="U120" s="71" t="str">
        <x:f>IF($D$6="Sem custos comuns",IF($D$102=0,0,"n.a."),IF(AND(ISNUMBER(U119),ISNUMBER($D$101),$D$101&gt;=0),U119*(1+$D$101),"n.a."))</x:f>
        <x:v>n.a.</x:v>
      </x:c>
      <x:c r="V120" s="71" t="str">
        <x:f>IF($D$6="Sem custos comuns",IF($D$102=0,0,"n.a."),IF(AND(ISNUMBER(V119),ISNUMBER($D$101),$D$101&gt;=0),V119*(1+$D$101),"n.a."))</x:f>
        <x:v>n.a.</x:v>
      </x:c>
      <x:c r="W120" s="71" t="str">
        <x:f>IF($D$6="Sem custos comuns",IF($D$102=0,0,"n.a."),IF(AND(ISNUMBER(W119),ISNUMBER($D$101),$D$101&gt;=0),W119*(1+$D$101),"n.a."))</x:f>
        <x:v>n.a.</x:v>
      </x:c>
      <x:c r="X120" s="71" t="str">
        <x:f>IF($D$6="Sem custos comuns",IF($D$102=0,0,"n.a."),IF(AND(ISNUMBER(X119),ISNUMBER($D$101),$D$101&gt;=0),X119*(1+$D$101),"n.a."))</x:f>
        <x:v>n.a.</x:v>
      </x:c>
      <x:c r="Y120" s="71" t="str">
        <x:f>IF($D$6="Sem custos comuns",IF($D$102=0,0,"n.a."),IF(AND(ISNUMBER(Y119),ISNUMBER($D$101),$D$101&gt;=0),Y119*(1+$D$101),"n.a."))</x:f>
        <x:v>n.a.</x:v>
      </x:c>
      <x:c r="Z120" s="71" t="str">
        <x:f>IF($D$6="Sem custos comuns",IF($D$102=0,0,"n.a."),IF(AND(ISNUMBER(Z119),ISNUMBER($D$101),$D$101&gt;=0),Z119*(1+$D$101),"n.a."))</x:f>
        <x:v>n.a.</x:v>
      </x:c>
      <x:c r="AA120" s="71" t="str">
        <x:f>IF($D$6="Sem custos comuns",IF($D$102=0,0,"n.a."),IF(AND(ISNUMBER(AA119),ISNUMBER($D$101),$D$101&gt;=0),AA119*(1+$D$101),"n.a."))</x:f>
        <x:v>n.a.</x:v>
      </x:c>
      <x:c r="AB120" s="71" t="str">
        <x:f>IF($D$6="Sem custos comuns",IF($D$102=0,0,"n.a."),IF(AND(ISNUMBER(AB119),ISNUMBER($D$101),$D$101&gt;=0),AB119*(1+$D$101),"n.a."))</x:f>
        <x:v>n.a.</x:v>
      </x:c>
      <x:c r="AC120" s="71" t="str">
        <x:f>IF($D$6="Sem custos comuns",IF($D$102=0,0,"n.a."),IF(AND(ISNUMBER(AC119),ISNUMBER($D$101),$D$101&gt;=0),AC119*(1+$D$101),"n.a."))</x:f>
        <x:v>n.a.</x:v>
      </x:c>
      <x:c r="AD120" s="71" t="str">
        <x:f>IF($D$6="Sem custos comuns",IF($D$102=0,0,"n.a."),IF(AND(ISNUMBER(AD119),ISNUMBER($D$101),$D$101&gt;=0),AD119*(1+$D$101),"n.a."))</x:f>
        <x:v>n.a.</x:v>
      </x:c>
      <x:c r="AE120" s="71" t="str">
        <x:f>IF($D$6="Sem custos comuns",IF($D$102=0,0,"n.a."),IF(AND(ISNUMBER(AE119),ISNUMBER($D$101),$D$101&gt;=0),AE119*(1+$D$101),"n.a."))</x:f>
        <x:v>n.a.</x:v>
      </x:c>
      <x:c r="AF120" s="71" t="str">
        <x:f>IF($D$6="Sem custos comuns",IF($D$102=0,0,"n.a."),IF(AND(ISNUMBER(AF119),ISNUMBER($D$101),$D$101&gt;=0),AF119*(1+$D$101),"n.a."))</x:f>
        <x:v>n.a.</x:v>
      </x:c>
      <x:c r="AG120" s="71" t="str">
        <x:f>IF($D$6="Sem custos comuns",IF($D$102=0,0,"n.a."),IF(AND(ISNUMBER(AG119),ISNUMBER($D$101),$D$101&gt;=0),AG119*(1+$D$101),"n.a."))</x:f>
        <x:v>n.a.</x:v>
      </x:c>
      <x:c r="AH120" s="71" t="str">
        <x:f>IF($D$6="Sem custos comuns",IF($D$102=0,0,"n.a."),IF(AND(ISNUMBER(AH119),ISNUMBER($D$101),$D$101&gt;=0),AH119*(1+$D$101),"n.a."))</x:f>
        <x:v>n.a.</x:v>
      </x:c>
      <x:c r="AI120" s="71" t="str">
        <x:f>IF($D$6="Sem custos comuns",IF($D$102=0,0,"n.a."),IF(AND(ISNUMBER(AI119),ISNUMBER($D$101),$D$101&gt;=0),AI119*(1+$D$101),"n.a."))</x:f>
        <x:v>n.a.</x:v>
      </x:c>
      <x:c r="AJ120" s="71" t="str">
        <x:f>IF($D$6="Sem custos comuns",IF($D$102=0,0,"n.a."),IF(AND(ISNUMBER(AJ119),ISNUMBER($D$101),$D$101&gt;=0),AJ119*(1+$D$101),"n.a."))</x:f>
        <x:v>n.a.</x:v>
      </x:c>
      <x:c r="AK120" s="71" t="str">
        <x:f>IF($D$6="Sem custos comuns",IF($D$102=0,0,"n.a."),IF(AND(ISNUMBER(AK119),ISNUMBER($D$101),$D$101&gt;=0),AK119*(1+$D$101),"n.a."))</x:f>
        <x:v>n.a.</x:v>
      </x:c>
      <x:c r="AL120" s="71" t="str">
        <x:f>IF($D$6="Sem custos comuns",IF($D$102=0,0,"n.a."),IF(AND(ISNUMBER(AL119),ISNUMBER($D$101),$D$101&gt;=0),AL119*(1+$D$101),"n.a."))</x:f>
        <x:v>n.a.</x:v>
      </x:c>
      <x:c r="AM120" s="71" t="str">
        <x:f>IF($D$6="Sem custos comuns",IF($D$102=0,0,"n.a."),IF(AND(ISNUMBER(AM119),ISNUMBER($D$101),$D$101&gt;=0),AM119*(1+$D$101),"n.a."))</x:f>
        <x:v>n.a.</x:v>
      </x:c>
      <x:c r="AN120" s="71" t="str">
        <x:f>IF($D$6="Sem custos comuns",IF($D$102=0,0,"n.a."),IF(AND(ISNUMBER(AN119),ISNUMBER($D$101),$D$101&gt;=0),AN119*(1+$D$101),"n.a."))</x:f>
        <x:v>n.a.</x:v>
      </x:c>
      <x:c r="AO120" s="71" t="str">
        <x:f>IF($D$6="Sem custos comuns",IF($D$102=0,0,"n.a."),IF(AND(ISNUMBER(AO119),ISNUMBER($D$101),$D$101&gt;=0),AO119*(1+$D$101),"n.a."))</x:f>
        <x:v>n.a.</x:v>
      </x:c>
      <x:c r="AP120" s="71" t="str">
        <x:f>IF($D$6="Sem custos comuns",IF($D$102=0,0,"n.a."),IF(AND(ISNUMBER(AP119),ISNUMBER($D$101),$D$101&gt;=0),AP119*(1+$D$101),"n.a."))</x:f>
        <x:v>n.a.</x:v>
      </x:c>
      <x:c r="AQ120" s="71" t="str">
        <x:f>IF($D$6="Sem custos comuns",IF($D$102=0,0,"n.a."),IF(AND(ISNUMBER(AQ119),ISNUMBER($D$101),$D$101&gt;=0),AQ119*(1+$D$101),"n.a."))</x:f>
        <x:v>n.a.</x:v>
      </x:c>
      <x:c r="AR120" s="71" t="str">
        <x:f>IF($D$6="Sem custos comuns",IF($D$102=0,0,"n.a."),IF(AND(ISNUMBER(AR119),ISNUMBER($D$101),$D$101&gt;=0),AR119*(1+$D$101),"n.a."))</x:f>
        <x:v>n.a.</x:v>
      </x:c>
      <x:c r="AS120" s="71" t="str">
        <x:f>IF($D$6="Sem custos comuns",IF($D$102=0,0,"n.a."),IF(AND(ISNUMBER(AS119),ISNUMBER($D$101),$D$101&gt;=0),AS119*(1+$D$101),"n.a."))</x:f>
        <x:v>n.a.</x:v>
      </x:c>
      <x:c r="AT120" s="71" t="str">
        <x:f>IF($D$6="Sem custos comuns",IF($D$102=0,0,"n.a."),IF(AND(ISNUMBER(AT119),ISNUMBER($D$101),$D$101&gt;=0),AT119*(1+$D$101),"n.a."))</x:f>
        <x:v>n.a.</x:v>
      </x:c>
      <x:c r="AU120" s="71" t="str">
        <x:f>IF($D$6="Sem custos comuns",IF($D$102=0,0,"n.a."),IF(AND(ISNUMBER(AU119),ISNUMBER($D$101),$D$101&gt;=0),AU119*(1+$D$101),"n.a."))</x:f>
        <x:v>n.a.</x:v>
      </x:c>
      <x:c r="AV120" s="71" t="str">
        <x:f>IF($D$6="Sem custos comuns",IF($D$102=0,0,"n.a."),IF(AND(ISNUMBER(AV119),ISNUMBER($D$101),$D$101&gt;=0),AV119*(1+$D$101),"n.a."))</x:f>
        <x:v>n.a.</x:v>
      </x:c>
      <x:c r="AW120" s="71" t="str">
        <x:f>IF($D$6="Sem custos comuns",IF($D$102=0,0,"n.a."),IF(AND(ISNUMBER(AW119),ISNUMBER($D$101),$D$101&gt;=0),AW119*(1+$D$101),"n.a."))</x:f>
        <x:v>n.a.</x:v>
      </x:c>
      <x:c r="AX120" s="71" t="str">
        <x:f>IF($D$6="Sem custos comuns",IF($D$102=0,0,"n.a."),IF(AND(ISNUMBER(AX119),ISNUMBER($D$101),$D$101&gt;=0),AX119*(1+$D$101),"n.a."))</x:f>
        <x:v>n.a.</x:v>
      </x:c>
      <x:c r="AY120" s="71" t="str">
        <x:f>IF($D$6="Sem custos comuns",IF($D$102=0,0,"n.a."),IF(AND(ISNUMBER(AY119),ISNUMBER($D$101),$D$101&gt;=0),AY119*(1+$D$101),"n.a."))</x:f>
        <x:v>n.a.</x:v>
      </x:c>
      <x:c r="AZ120" s="71" t="str">
        <x:f>IF($D$6="Sem custos comuns",IF($D$102=0,0,"n.a."),IF(AND(ISNUMBER(AZ119),ISNUMBER($D$101),$D$101&gt;=0),AZ119*(1+$D$101),"n.a."))</x:f>
        <x:v>n.a.</x:v>
      </x:c>
      <x:c r="BA120" s="71" t="str">
        <x:f>IF($D$6="Sem custos comuns",IF($D$102=0,0,"n.a."),IF(AND(ISNUMBER(BA119),ISNUMBER($D$101),$D$101&gt;=0),BA119*(1+$D$101),"n.a."))</x:f>
        <x:v>n.a.</x:v>
      </x:c>
      <x:c r="BB120" s="71" t="str">
        <x:f>IF($D$6="Sem custos comuns",IF($D$102=0,0,"n.a."),IF(AND(ISNUMBER(BB119),ISNUMBER($D$101),$D$101&gt;=0),BB119*(1+$D$101),"n.a."))</x:f>
        <x:v>n.a.</x:v>
      </x:c>
      <x:c r="BC120" s="71" t="str">
        <x:f>IF($D$6="Sem custos comuns",IF($D$102=0,0,"n.a."),IF(AND(ISNUMBER(BC119),ISNUMBER($D$101),$D$101&gt;=0),BC119*(1+$D$101),"n.a."))</x:f>
        <x:v>n.a.</x:v>
      </x:c>
      <x:c r="BD120" s="71" t="str">
        <x:f>IF($D$6="Sem custos comuns",IF($D$102=0,0,"n.a."),IF(AND(ISNUMBER(BD119),ISNUMBER($D$101),$D$101&gt;=0),BD119*(1+$D$101),"n.a."))</x:f>
        <x:v>n.a.</x:v>
      </x:c>
      <x:c r="BE120" s="71" t="str">
        <x:f>IF($D$6="Sem custos comuns",IF($D$102=0,0,"n.a."),IF(AND(ISNUMBER(BE119),ISNUMBER($D$101),$D$101&gt;=0),BE119*(1+$D$101),"n.a."))</x:f>
        <x:v>n.a.</x:v>
      </x:c>
      <x:c r="BF120" s="71" t="str">
        <x:f>IF($D$6="Sem custos comuns",IF($D$102=0,0,"n.a."),IF(AND(ISNUMBER(BF119),ISNUMBER($D$101),$D$101&gt;=0),BF119*(1+$D$101),"n.a."))</x:f>
        <x:v>n.a.</x:v>
      </x:c>
      <x:c r="BG120" s="71" t="str">
        <x:f>IF($D$6="Sem custos comuns",IF($D$102=0,0,"n.a."),IF(AND(ISNUMBER(BG119),ISNUMBER($D$101),$D$101&gt;=0),BG119*(1+$D$101),"n.a."))</x:f>
        <x:v>n.a.</x:v>
      </x:c>
      <x:c r="BH120" s="71" t="str">
        <x:f>IF($D$6="Sem custos comuns",IF($D$102=0,0,"n.a."),IF(AND(ISNUMBER(BH119),ISNUMBER($D$101),$D$101&gt;=0),BH119*(1+$D$101),"n.a."))</x:f>
        <x:v>n.a.</x:v>
      </x:c>
      <x:c r="BI120" s="71" t="str">
        <x:f>IF($D$6="Sem custos comuns",IF($D$102=0,0,"n.a."),IF(AND(ISNUMBER(BI119),ISNUMBER($D$101),$D$101&gt;=0),BI119*(1+$D$101),"n.a."))</x:f>
        <x:v>n.a.</x:v>
      </x:c>
      <x:c r="BJ120" s="71" t="str">
        <x:f>IF($D$6="Sem custos comuns",IF($D$102=0,0,"n.a."),IF(AND(ISNUMBER(BJ119),ISNUMBER($D$101),$D$101&gt;=0),BJ119*(1+$D$101),"n.a."))</x:f>
        <x:v>n.a.</x:v>
      </x:c>
      <x:c r="BK120" s="71" t="str">
        <x:f>IF($D$6="Sem custos comuns",IF($D$102=0,0,"n.a."),IF(AND(ISNUMBER(BK119),ISNUMBER($D$101),$D$101&gt;=0),BK119*(1+$D$101),"n.a."))</x:f>
        <x:v>n.a.</x:v>
      </x:c>
      <x:c r="BL120" s="71" t="str">
        <x:f>IF($D$6="Sem custos comuns",IF($D$102=0,0,"n.a."),IF(AND(ISNUMBER(BL119),ISNUMBER($D$101),$D$101&gt;=0),BL119*(1+$D$101),"n.a."))</x:f>
        <x:v>n.a.</x:v>
      </x:c>
      <x:c r="BM120" s="71" t="str">
        <x:f>IF($D$6="Sem custos comuns",IF($D$102=0,0,"n.a."),IF(AND(ISNUMBER(BM119),ISNUMBER($D$101),$D$101&gt;=0),BM119*(1+$D$101),"n.a."))</x:f>
        <x:v>n.a.</x:v>
      </x:c>
      <x:c r="BN120" s="71" t="str">
        <x:f>IF($D$6="Sem custos comuns",IF($D$102=0,0,"n.a."),IF(AND(ISNUMBER(BN119),ISNUMBER($D$101),$D$101&gt;=0),BN119*(1+$D$101),"n.a."))</x:f>
        <x:v>n.a.</x:v>
      </x:c>
      <x:c r="BO120" s="71" t="str">
        <x:f>IF($D$6="Sem custos comuns",IF($D$102=0,0,"n.a."),IF(AND(ISNUMBER(BO119),ISNUMBER($D$101),$D$101&gt;=0),BO119*(1+$D$101),"n.a."))</x:f>
        <x:v>n.a.</x:v>
      </x:c>
      <x:c r="BP120" s="71" t="str">
        <x:f>IF($D$6="Sem custos comuns",IF($D$102=0,0,"n.a."),IF(AND(ISNUMBER(BP119),ISNUMBER($D$101),$D$101&gt;=0),BP119*(1+$D$101),"n.a."))</x:f>
        <x:v>n.a.</x:v>
      </x:c>
      <x:c r="BQ120" s="71" t="str">
        <x:f>IF($D$6="Sem custos comuns",IF($D$102=0,0,"n.a."),IF(AND(ISNUMBER(BQ119),ISNUMBER($D$101),$D$101&gt;=0),BQ119*(1+$D$101),"n.a."))</x:f>
        <x:v>n.a.</x:v>
      </x:c>
      <x:c r="BR120" s="71" t="str">
        <x:f>IF($D$6="Sem custos comuns",IF($D$102=0,0,"n.a."),IF(AND(ISNUMBER(BR119),ISNUMBER($D$101),$D$101&gt;=0),BR119*(1+$D$101),"n.a."))</x:f>
        <x:v>n.a.</x:v>
      </x:c>
      <x:c r="BS120" s="71" t="str">
        <x:f>IF($D$6="Sem custos comuns",IF($D$102=0,0,"n.a."),IF(AND(ISNUMBER(BS119),ISNUMBER($D$101),$D$101&gt;=0),BS119*(1+$D$101),"n.a."))</x:f>
        <x:v>n.a.</x:v>
      </x:c>
      <x:c r="BT120" s="71" t="str">
        <x:f>IF($D$6="Sem custos comuns",IF($D$102=0,0,"n.a."),IF(AND(ISNUMBER(BT119),ISNUMBER($D$101),$D$101&gt;=0),BT119*(1+$D$101),"n.a."))</x:f>
        <x:v>n.a.</x:v>
      </x:c>
      <x:c r="BU120" s="71" t="str">
        <x:f>IF($D$6="Sem custos comuns",IF($D$102=0,0,"n.a."),IF(AND(ISNUMBER(BU119),ISNUMBER($D$101),$D$101&gt;=0),BU119*(1+$D$101),"n.a."))</x:f>
        <x:v>n.a.</x:v>
      </x:c>
      <x:c r="BV120" s="71" t="str">
        <x:f>IF($D$6="Sem custos comuns",IF($D$102=0,0,"n.a."),IF(AND(ISNUMBER(BV119),ISNUMBER($D$101),$D$101&gt;=0),BV119*(1+$D$101),"n.a."))</x:f>
        <x:v>n.a.</x:v>
      </x:c>
      <x:c r="BW120" s="71" t="str">
        <x:f>IF($D$6="Sem custos comuns",IF($D$102=0,0,"n.a."),IF(AND(ISNUMBER(BW119),ISNUMBER($D$101),$D$101&gt;=0),BW119*(1+$D$101),"n.a."))</x:f>
        <x:v>n.a.</x:v>
      </x:c>
      <x:c r="BX120" s="71" t="str">
        <x:f>IF($D$6="Sem custos comuns",IF($D$102=0,0,"n.a."),IF(AND(ISNUMBER(BX119),ISNUMBER($D$101),$D$101&gt;=0),BX119*(1+$D$101),"n.a."))</x:f>
        <x:v>n.a.</x:v>
      </x:c>
      <x:c r="BY120" s="71" t="str">
        <x:f>IF($D$6="Sem custos comuns",IF($D$102=0,0,"n.a."),IF(AND(ISNUMBER(BY119),ISNUMBER($D$101),$D$101&gt;=0),BY119*(1+$D$101),"n.a."))</x:f>
        <x:v>n.a.</x:v>
      </x:c>
      <x:c r="BZ120" s="71" t="str">
        <x:f>IF($D$6="Sem custos comuns",IF($D$102=0,0,"n.a."),IF(AND(ISNUMBER(BZ119),ISNUMBER($D$101),$D$101&gt;=0),BZ119*(1+$D$101),"n.a."))</x:f>
        <x:v>n.a.</x:v>
      </x:c>
      <x:c r="CA120" s="71" t="str">
        <x:f>IF($D$6="Sem custos comuns",IF($D$102=0,0,"n.a."),IF(AND(ISNUMBER(CA119),ISNUMBER($D$101),$D$101&gt;=0),CA119*(1+$D$101),"n.a."))</x:f>
        <x:v>n.a.</x:v>
      </x:c>
      <x:c r="CB120" s="71" t="str">
        <x:f>IF($D$6="Sem custos comuns",IF($D$102=0,0,"n.a."),IF(AND(ISNUMBER(CB119),ISNUMBER($D$101),$D$101&gt;=0),CB119*(1+$D$101),"n.a."))</x:f>
        <x:v>n.a.</x:v>
      </x:c>
      <x:c r="CC120" s="71" t="str">
        <x:f>IF($D$6="Sem custos comuns",IF($D$102=0,0,"n.a."),IF(AND(ISNUMBER(CC119),ISNUMBER($D$101),$D$101&gt;=0),CC119*(1+$D$101),"n.a."))</x:f>
        <x:v>n.a.</x:v>
      </x:c>
      <x:c r="CD120" s="71" t="str">
        <x:f>IF($D$6="Sem custos comuns",IF($D$102=0,0,"n.a."),IF(AND(ISNUMBER(CD119),ISNUMBER($D$101),$D$101&gt;=0),CD119*(1+$D$101),"n.a."))</x:f>
        <x:v>n.a.</x:v>
      </x:c>
      <x:c r="CE120" s="71" t="str">
        <x:f>IF($D$6="Sem custos comuns",IF($D$102=0,0,"n.a."),IF(AND(ISNUMBER(CE119),ISNUMBER($D$101),$D$101&gt;=0),CE119*(1+$D$101),"n.a."))</x:f>
        <x:v>n.a.</x:v>
      </x:c>
      <x:c r="CF120" s="71" t="str">
        <x:f>IF($D$6="Sem custos comuns",IF($D$102=0,0,"n.a."),IF(AND(ISNUMBER(CF119),ISNUMBER($D$101),$D$101&gt;=0),CF119*(1+$D$101),"n.a."))</x:f>
        <x:v>n.a.</x:v>
      </x:c>
      <x:c r="CG120" s="71" t="str">
        <x:f>IF($D$6="Sem custos comuns",IF($D$102=0,0,"n.a."),IF(AND(ISNUMBER(CG119),ISNUMBER($D$101),$D$101&gt;=0),CG119*(1+$D$101),"n.a."))</x:f>
        <x:v>n.a.</x:v>
      </x:c>
      <x:c r="CH120" s="71" t="str">
        <x:f>IF($D$6="Sem custos comuns",IF($D$102=0,0,"n.a."),IF(AND(ISNUMBER(CH119),ISNUMBER($D$101),$D$101&gt;=0),CH119*(1+$D$101),"n.a."))</x:f>
        <x:v>n.a.</x:v>
      </x:c>
      <x:c r="CI120" s="71" t="str">
        <x:f>IF($D$6="Sem custos comuns",IF($D$102=0,0,"n.a."),IF(AND(ISNUMBER(CI119),ISNUMBER($D$101),$D$101&gt;=0),CI119*(1+$D$101),"n.a."))</x:f>
        <x:v>n.a.</x:v>
      </x:c>
      <x:c r="CJ120" s="71" t="str">
        <x:f>IF($D$6="Sem custos comuns",IF($D$102=0,0,"n.a."),IF(AND(ISNUMBER(CJ119),ISNUMBER($D$101),$D$101&gt;=0),CJ119*(1+$D$101),"n.a."))</x:f>
        <x:v>n.a.</x:v>
      </x:c>
    </x:row>
    <x:row r="121" ht="22" customHeight="1">
      <x:c r="A121" s="2"/>
      <x:c r="B121" s="2"/>
      <x:c r="C121" s="2"/>
      <x:c r="D121" s="72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  <x:c r="AA121" s="75"/>
      <x:c r="AB121" s="75"/>
      <x:c r="AC121" s="75"/>
      <x:c r="AD121" s="75"/>
      <x:c r="AE121" s="75"/>
      <x:c r="AF121" s="75"/>
      <x:c r="AG121" s="75"/>
      <x:c r="AH121" s="75"/>
      <x:c r="AI121" s="75"/>
      <x:c r="AJ121" s="75"/>
      <x:c r="AK121" s="75"/>
      <x:c r="AL121" s="75"/>
      <x:c r="AM121" s="75"/>
      <x:c r="AN121" s="75"/>
      <x:c r="AO121" s="75"/>
      <x:c r="AP121" s="75"/>
      <x:c r="AQ121" s="75"/>
      <x:c r="AR121" s="75"/>
      <x:c r="AS121" s="75"/>
      <x:c r="AT121" s="75"/>
      <x:c r="AU121" s="75"/>
      <x:c r="AV121" s="75"/>
      <x:c r="AW121" s="75"/>
      <x:c r="AX121" s="75"/>
      <x:c r="AY121" s="75"/>
      <x:c r="AZ121" s="75"/>
      <x:c r="BA121" s="75"/>
      <x:c r="BB121" s="75"/>
      <x:c r="BC121" s="75"/>
      <x:c r="BD121" s="75"/>
      <x:c r="BE121" s="75"/>
      <x:c r="BF121" s="75"/>
      <x:c r="BG121" s="75"/>
      <x:c r="BH121" s="75"/>
      <x:c r="BI121" s="75"/>
      <x:c r="BJ121" s="75"/>
      <x:c r="BK121" s="75"/>
      <x:c r="BL121" s="75"/>
      <x:c r="BM121" s="75"/>
      <x:c r="BN121" s="75"/>
      <x:c r="BO121" s="75"/>
      <x:c r="BP121" s="75"/>
      <x:c r="BQ121" s="75"/>
      <x:c r="BR121" s="75"/>
      <x:c r="BS121" s="75"/>
      <x:c r="BT121" s="75"/>
      <x:c r="BU121" s="75"/>
      <x:c r="BV121" s="75"/>
      <x:c r="BW121" s="75"/>
      <x:c r="BX121" s="75"/>
      <x:c r="BY121" s="75"/>
      <x:c r="BZ121" s="75"/>
      <x:c r="CA121" s="75"/>
      <x:c r="CB121" s="75"/>
      <x:c r="CC121" s="75"/>
      <x:c r="CD121" s="75"/>
      <x:c r="CE121" s="75"/>
      <x:c r="CF121" s="75"/>
      <x:c r="CG121" s="75"/>
      <x:c r="CH121" s="75"/>
      <x:c r="CI121" s="75"/>
      <x:c r="CJ121" s="75"/>
    </x:row>
    <x:row r="122" ht="26" customHeight="1">
      <x:c r="A122" s="2"/>
      <x:c r="B122" s="2"/>
      <x:c r="C122" s="17" t="str">
        <x:v>Cálculo por moeda antes da conversão para USD</x:v>
      </x:c>
      <x:c r="D122" s="76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8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  <x:c r="AA122" s="75"/>
      <x:c r="AB122" s="75"/>
      <x:c r="AC122" s="75"/>
      <x:c r="AD122" s="75"/>
      <x:c r="AE122" s="75"/>
      <x:c r="AF122" s="75"/>
      <x:c r="AG122" s="75"/>
      <x:c r="AH122" s="75"/>
      <x:c r="AI122" s="75"/>
      <x:c r="AJ122" s="75"/>
      <x:c r="AK122" s="75"/>
      <x:c r="AL122" s="75"/>
      <x:c r="AM122" s="75"/>
      <x:c r="AN122" s="75"/>
      <x:c r="AO122" s="75"/>
      <x:c r="AP122" s="75"/>
      <x:c r="AQ122" s="75"/>
      <x:c r="AR122" s="75"/>
      <x:c r="AS122" s="75"/>
      <x:c r="AT122" s="75"/>
      <x:c r="AU122" s="75"/>
      <x:c r="AV122" s="75"/>
      <x:c r="AW122" s="75"/>
      <x:c r="AX122" s="75"/>
      <x:c r="AY122" s="75"/>
      <x:c r="AZ122" s="75"/>
      <x:c r="BA122" s="75"/>
      <x:c r="BB122" s="75"/>
      <x:c r="BC122" s="75"/>
      <x:c r="BD122" s="75"/>
      <x:c r="BE122" s="75"/>
      <x:c r="BF122" s="75"/>
      <x:c r="BG122" s="75"/>
      <x:c r="BH122" s="75"/>
      <x:c r="BI122" s="75"/>
      <x:c r="BJ122" s="75"/>
      <x:c r="BK122" s="75"/>
      <x:c r="BL122" s="75"/>
      <x:c r="BM122" s="75"/>
      <x:c r="BN122" s="75"/>
      <x:c r="BO122" s="75"/>
      <x:c r="BP122" s="75"/>
      <x:c r="BQ122" s="75"/>
      <x:c r="BR122" s="75"/>
      <x:c r="BS122" s="75"/>
      <x:c r="BT122" s="75"/>
      <x:c r="BU122" s="75"/>
      <x:c r="BV122" s="75"/>
      <x:c r="BW122" s="75"/>
      <x:c r="BX122" s="75"/>
      <x:c r="BY122" s="75"/>
      <x:c r="BZ122" s="75"/>
      <x:c r="CA122" s="75"/>
      <x:c r="CB122" s="75"/>
      <x:c r="CC122" s="75"/>
      <x:c r="CD122" s="75"/>
      <x:c r="CE122" s="75"/>
      <x:c r="CF122" s="75"/>
      <x:c r="CG122" s="75"/>
      <x:c r="CH122" s="75"/>
      <x:c r="CI122" s="75"/>
      <x:c r="CJ122" s="75"/>
    </x:row>
    <x:row r="123" ht="22" customHeight="1">
      <x:c r="A123" s="2"/>
      <x:c r="B123" s="2"/>
      <x:c r="C123" s="2" t="str">
        <x:v>Equipe (USD)</x:v>
      </x:c>
      <x:c r="D123" s="68" t="str">
        <x:f>IF(COUNT(E123:CJ123)=84,SUM(E123:CJ123),"n.a.")</x:f>
        <x:v>n.a.</x:v>
      </x:c>
      <x:c r="E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comuns",IF($D$102=0,0,"n.a."),IF($D$102=0,"n.a.",IF(COUNTIFS($D$47:$D$54,"Sim",$O$47:$O$54,"&lt;&gt;Completo")&gt;0,"n.a.",SUMIFS($M$47:$M$54,$D$47:$D$54,"Sim",$O$47:$O$54,"Completo",$F$47:$F$54,"USD",$J$47:$J$54,"&lt;"&amp;EDATE(E$108,1),$K$47:$K$54,"&gt;="&amp;E$108))))</x:f>
        <x:v>n.a.</x:v>
      </x:c>
      <x:c r="F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comuns",IF($D$102=0,0,"n.a."),IF($D$102=0,"n.a.",IF(COUNTIFS($D$47:$D$54,"Sim",$O$47:$O$54,"&lt;&gt;Completo")&gt;0,"n.a.",SUMIFS($M$47:$M$54,$D$47:$D$54,"Sim",$O$47:$O$54,"Completo",$F$47:$F$54,"USD",$J$47:$J$54,"&lt;"&amp;EDATE(F$108,1),$K$47:$K$54,"&gt;="&amp;F$108))))</x:f>
        <x:v>n.a.</x:v>
      </x:c>
      <x:c r="G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comuns",IF($D$102=0,0,"n.a."),IF($D$102=0,"n.a.",IF(COUNTIFS($D$47:$D$54,"Sim",$O$47:$O$54,"&lt;&gt;Completo")&gt;0,"n.a.",SUMIFS($M$47:$M$54,$D$47:$D$54,"Sim",$O$47:$O$54,"Completo",$F$47:$F$54,"USD",$J$47:$J$54,"&lt;"&amp;EDATE(G$108,1),$K$47:$K$54,"&gt;="&amp;G$108))))</x:f>
        <x:v>n.a.</x:v>
      </x:c>
      <x:c r="H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comuns",IF($D$102=0,0,"n.a."),IF($D$102=0,"n.a.",IF(COUNTIFS($D$47:$D$54,"Sim",$O$47:$O$54,"&lt;&gt;Completo")&gt;0,"n.a.",SUMIFS($M$47:$M$54,$D$47:$D$54,"Sim",$O$47:$O$54,"Completo",$F$47:$F$54,"USD",$J$47:$J$54,"&lt;"&amp;EDATE(H$108,1),$K$47:$K$54,"&gt;="&amp;H$108))))</x:f>
        <x:v>n.a.</x:v>
      </x:c>
      <x:c r="I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comuns",IF($D$102=0,0,"n.a."),IF($D$102=0,"n.a.",IF(COUNTIFS($D$47:$D$54,"Sim",$O$47:$O$54,"&lt;&gt;Completo")&gt;0,"n.a.",SUMIFS($M$47:$M$54,$D$47:$D$54,"Sim",$O$47:$O$54,"Completo",$F$47:$F$54,"USD",$J$47:$J$54,"&lt;"&amp;EDATE(I$108,1),$K$47:$K$54,"&gt;="&amp;I$108))))</x:f>
        <x:v>n.a.</x:v>
      </x:c>
      <x:c r="J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comuns",IF($D$102=0,0,"n.a."),IF($D$102=0,"n.a.",IF(COUNTIFS($D$47:$D$54,"Sim",$O$47:$O$54,"&lt;&gt;Completo")&gt;0,"n.a.",SUMIFS($M$47:$M$54,$D$47:$D$54,"Sim",$O$47:$O$54,"Completo",$F$47:$F$54,"USD",$J$47:$J$54,"&lt;"&amp;EDATE(J$108,1),$K$47:$K$54,"&gt;="&amp;J$108))))</x:f>
        <x:v>n.a.</x:v>
      </x:c>
      <x:c r="K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comuns",IF($D$102=0,0,"n.a."),IF($D$102=0,"n.a.",IF(COUNTIFS($D$47:$D$54,"Sim",$O$47:$O$54,"&lt;&gt;Completo")&gt;0,"n.a.",SUMIFS($M$47:$M$54,$D$47:$D$54,"Sim",$O$47:$O$54,"Completo",$F$47:$F$54,"USD",$J$47:$J$54,"&lt;"&amp;EDATE(K$108,1),$K$47:$K$54,"&gt;="&amp;K$108))))</x:f>
        <x:v>n.a.</x:v>
      </x:c>
      <x:c r="L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comuns",IF($D$102=0,0,"n.a."),IF($D$102=0,"n.a.",IF(COUNTIFS($D$47:$D$54,"Sim",$O$47:$O$54,"&lt;&gt;Completo")&gt;0,"n.a.",SUMIFS($M$47:$M$54,$D$47:$D$54,"Sim",$O$47:$O$54,"Completo",$F$47:$F$54,"USD",$J$47:$J$54,"&lt;"&amp;EDATE(L$108,1),$K$47:$K$54,"&gt;="&amp;L$108))))</x:f>
        <x:v>n.a.</x:v>
      </x:c>
      <x:c r="M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comuns",IF($D$102=0,0,"n.a."),IF($D$102=0,"n.a.",IF(COUNTIFS($D$47:$D$54,"Sim",$O$47:$O$54,"&lt;&gt;Completo")&gt;0,"n.a.",SUMIFS($M$47:$M$54,$D$47:$D$54,"Sim",$O$47:$O$54,"Completo",$F$47:$F$54,"USD",$J$47:$J$54,"&lt;"&amp;EDATE(M$108,1),$K$47:$K$54,"&gt;="&amp;M$108))))</x:f>
        <x:v>n.a.</x:v>
      </x:c>
      <x:c r="N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comuns",IF($D$102=0,0,"n.a."),IF($D$102=0,"n.a.",IF(COUNTIFS($D$47:$D$54,"Sim",$O$47:$O$54,"&lt;&gt;Completo")&gt;0,"n.a.",SUMIFS($M$47:$M$54,$D$47:$D$54,"Sim",$O$47:$O$54,"Completo",$F$47:$F$54,"USD",$J$47:$J$54,"&lt;"&amp;EDATE(N$108,1),$K$47:$K$54,"&gt;="&amp;N$108))))</x:f>
        <x:v>n.a.</x:v>
      </x:c>
      <x:c r="O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comuns",IF($D$102=0,0,"n.a."),IF($D$102=0,"n.a.",IF(COUNTIFS($D$47:$D$54,"Sim",$O$47:$O$54,"&lt;&gt;Completo")&gt;0,"n.a.",SUMIFS($M$47:$M$54,$D$47:$D$54,"Sim",$O$47:$O$54,"Completo",$F$47:$F$54,"USD",$J$47:$J$54,"&lt;"&amp;EDATE(O$108,1),$K$47:$K$54,"&gt;="&amp;O$108))))</x:f>
        <x:v>n.a.</x:v>
      </x:c>
      <x:c r="P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comuns",IF($D$102=0,0,"n.a."),IF($D$102=0,"n.a.",IF(COUNTIFS($D$47:$D$54,"Sim",$O$47:$O$54,"&lt;&gt;Completo")&gt;0,"n.a.",SUMIFS($M$47:$M$54,$D$47:$D$54,"Sim",$O$47:$O$54,"Completo",$F$47:$F$54,"USD",$J$47:$J$54,"&lt;"&amp;EDATE(P$108,1),$K$47:$K$54,"&gt;="&amp;P$108))))</x:f>
        <x:v>n.a.</x:v>
      </x:c>
      <x:c r="Q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comuns",IF($D$102=0,0,"n.a."),IF($D$102=0,"n.a.",IF(COUNTIFS($D$47:$D$54,"Sim",$O$47:$O$54,"&lt;&gt;Completo")&gt;0,"n.a.",SUMIFS($M$47:$M$54,$D$47:$D$54,"Sim",$O$47:$O$54,"Completo",$F$47:$F$54,"USD",$J$47:$J$54,"&lt;"&amp;EDATE(Q$108,1),$K$47:$K$54,"&gt;="&amp;Q$108))))</x:f>
        <x:v>n.a.</x:v>
      </x:c>
      <x:c r="R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comuns",IF($D$102=0,0,"n.a."),IF($D$102=0,"n.a.",IF(COUNTIFS($D$47:$D$54,"Sim",$O$47:$O$54,"&lt;&gt;Completo")&gt;0,"n.a.",SUMIFS($M$47:$M$54,$D$47:$D$54,"Sim",$O$47:$O$54,"Completo",$F$47:$F$54,"USD",$J$47:$J$54,"&lt;"&amp;EDATE(R$108,1),$K$47:$K$54,"&gt;="&amp;R$108))))</x:f>
        <x:v>n.a.</x:v>
      </x:c>
      <x:c r="S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comuns",IF($D$102=0,0,"n.a."),IF($D$102=0,"n.a.",IF(COUNTIFS($D$47:$D$54,"Sim",$O$47:$O$54,"&lt;&gt;Completo")&gt;0,"n.a.",SUMIFS($M$47:$M$54,$D$47:$D$54,"Sim",$O$47:$O$54,"Completo",$F$47:$F$54,"USD",$J$47:$J$54,"&lt;"&amp;EDATE(S$108,1),$K$47:$K$54,"&gt;="&amp;S$108))))</x:f>
        <x:v>n.a.</x:v>
      </x:c>
      <x:c r="T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comuns",IF($D$102=0,0,"n.a."),IF($D$102=0,"n.a.",IF(COUNTIFS($D$47:$D$54,"Sim",$O$47:$O$54,"&lt;&gt;Completo")&gt;0,"n.a.",SUMIFS($M$47:$M$54,$D$47:$D$54,"Sim",$O$47:$O$54,"Completo",$F$47:$F$54,"USD",$J$47:$J$54,"&lt;"&amp;EDATE(T$108,1),$K$47:$K$54,"&gt;="&amp;T$108))))</x:f>
        <x:v>n.a.</x:v>
      </x:c>
      <x:c r="U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comuns",IF($D$102=0,0,"n.a."),IF($D$102=0,"n.a.",IF(COUNTIFS($D$47:$D$54,"Sim",$O$47:$O$54,"&lt;&gt;Completo")&gt;0,"n.a.",SUMIFS($M$47:$M$54,$D$47:$D$54,"Sim",$O$47:$O$54,"Completo",$F$47:$F$54,"USD",$J$47:$J$54,"&lt;"&amp;EDATE(U$108,1),$K$47:$K$54,"&gt;="&amp;U$108))))</x:f>
        <x:v>n.a.</x:v>
      </x:c>
      <x:c r="V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comuns",IF($D$102=0,0,"n.a."),IF($D$102=0,"n.a.",IF(COUNTIFS($D$47:$D$54,"Sim",$O$47:$O$54,"&lt;&gt;Completo")&gt;0,"n.a.",SUMIFS($M$47:$M$54,$D$47:$D$54,"Sim",$O$47:$O$54,"Completo",$F$47:$F$54,"USD",$J$47:$J$54,"&lt;"&amp;EDATE(V$108,1),$K$47:$K$54,"&gt;="&amp;V$108))))</x:f>
        <x:v>n.a.</x:v>
      </x:c>
      <x:c r="W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comuns",IF($D$102=0,0,"n.a."),IF($D$102=0,"n.a.",IF(COUNTIFS($D$47:$D$54,"Sim",$O$47:$O$54,"&lt;&gt;Completo")&gt;0,"n.a.",SUMIFS($M$47:$M$54,$D$47:$D$54,"Sim",$O$47:$O$54,"Completo",$F$47:$F$54,"USD",$J$47:$J$54,"&lt;"&amp;EDATE(W$108,1),$K$47:$K$54,"&gt;="&amp;W$108))))</x:f>
        <x:v>n.a.</x:v>
      </x:c>
      <x:c r="X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comuns",IF($D$102=0,0,"n.a."),IF($D$102=0,"n.a.",IF(COUNTIFS($D$47:$D$54,"Sim",$O$47:$O$54,"&lt;&gt;Completo")&gt;0,"n.a.",SUMIFS($M$47:$M$54,$D$47:$D$54,"Sim",$O$47:$O$54,"Completo",$F$47:$F$54,"USD",$J$47:$J$54,"&lt;"&amp;EDATE(X$108,1),$K$47:$K$54,"&gt;="&amp;X$108))))</x:f>
        <x:v>n.a.</x:v>
      </x:c>
      <x:c r="Y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comuns",IF($D$102=0,0,"n.a."),IF($D$102=0,"n.a.",IF(COUNTIFS($D$47:$D$54,"Sim",$O$47:$O$54,"&lt;&gt;Completo")&gt;0,"n.a.",SUMIFS($M$47:$M$54,$D$47:$D$54,"Sim",$O$47:$O$54,"Completo",$F$47:$F$54,"USD",$J$47:$J$54,"&lt;"&amp;EDATE(Y$108,1),$K$47:$K$54,"&gt;="&amp;Y$108))))</x:f>
        <x:v>n.a.</x:v>
      </x:c>
      <x:c r="Z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comuns",IF($D$102=0,0,"n.a."),IF($D$102=0,"n.a.",IF(COUNTIFS($D$47:$D$54,"Sim",$O$47:$O$54,"&lt;&gt;Completo")&gt;0,"n.a.",SUMIFS($M$47:$M$54,$D$47:$D$54,"Sim",$O$47:$O$54,"Completo",$F$47:$F$54,"USD",$J$47:$J$54,"&lt;"&amp;EDATE(Z$108,1),$K$47:$K$54,"&gt;="&amp;Z$108))))</x:f>
        <x:v>n.a.</x:v>
      </x:c>
      <x:c r="AA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comuns",IF($D$102=0,0,"n.a."),IF($D$102=0,"n.a.",IF(COUNTIFS($D$47:$D$54,"Sim",$O$47:$O$54,"&lt;&gt;Completo")&gt;0,"n.a.",SUMIFS($M$47:$M$54,$D$47:$D$54,"Sim",$O$47:$O$54,"Completo",$F$47:$F$54,"USD",$J$47:$J$54,"&lt;"&amp;EDATE(AA$108,1),$K$47:$K$54,"&gt;="&amp;AA$108))))</x:f>
        <x:v>n.a.</x:v>
      </x:c>
      <x:c r="AB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comuns",IF($D$102=0,0,"n.a."),IF($D$102=0,"n.a.",IF(COUNTIFS($D$47:$D$54,"Sim",$O$47:$O$54,"&lt;&gt;Completo")&gt;0,"n.a.",SUMIFS($M$47:$M$54,$D$47:$D$54,"Sim",$O$47:$O$54,"Completo",$F$47:$F$54,"USD",$J$47:$J$54,"&lt;"&amp;EDATE(AB$108,1),$K$47:$K$54,"&gt;="&amp;AB$108))))</x:f>
        <x:v>n.a.</x:v>
      </x:c>
      <x:c r="AC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comuns",IF($D$102=0,0,"n.a."),IF($D$102=0,"n.a.",IF(COUNTIFS($D$47:$D$54,"Sim",$O$47:$O$54,"&lt;&gt;Completo")&gt;0,"n.a.",SUMIFS($M$47:$M$54,$D$47:$D$54,"Sim",$O$47:$O$54,"Completo",$F$47:$F$54,"USD",$J$47:$J$54,"&lt;"&amp;EDATE(AC$108,1),$K$47:$K$54,"&gt;="&amp;AC$108))))</x:f>
        <x:v>n.a.</x:v>
      </x:c>
      <x:c r="AD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comuns",IF($D$102=0,0,"n.a."),IF($D$102=0,"n.a.",IF(COUNTIFS($D$47:$D$54,"Sim",$O$47:$O$54,"&lt;&gt;Completo")&gt;0,"n.a.",SUMIFS($M$47:$M$54,$D$47:$D$54,"Sim",$O$47:$O$54,"Completo",$F$47:$F$54,"USD",$J$47:$J$54,"&lt;"&amp;EDATE(AD$108,1),$K$47:$K$54,"&gt;="&amp;AD$108))))</x:f>
        <x:v>n.a.</x:v>
      </x:c>
      <x:c r="AE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comuns",IF($D$102=0,0,"n.a."),IF($D$102=0,"n.a.",IF(COUNTIFS($D$47:$D$54,"Sim",$O$47:$O$54,"&lt;&gt;Completo")&gt;0,"n.a.",SUMIFS($M$47:$M$54,$D$47:$D$54,"Sim",$O$47:$O$54,"Completo",$F$47:$F$54,"USD",$J$47:$J$54,"&lt;"&amp;EDATE(AE$108,1),$K$47:$K$54,"&gt;="&amp;AE$108))))</x:f>
        <x:v>n.a.</x:v>
      </x:c>
      <x:c r="AF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comuns",IF($D$102=0,0,"n.a."),IF($D$102=0,"n.a.",IF(COUNTIFS($D$47:$D$54,"Sim",$O$47:$O$54,"&lt;&gt;Completo")&gt;0,"n.a.",SUMIFS($M$47:$M$54,$D$47:$D$54,"Sim",$O$47:$O$54,"Completo",$F$47:$F$54,"USD",$J$47:$J$54,"&lt;"&amp;EDATE(AF$108,1),$K$47:$K$54,"&gt;="&amp;AF$108))))</x:f>
        <x:v>n.a.</x:v>
      </x:c>
      <x:c r="AG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comuns",IF($D$102=0,0,"n.a."),IF($D$102=0,"n.a.",IF(COUNTIFS($D$47:$D$54,"Sim",$O$47:$O$54,"&lt;&gt;Completo")&gt;0,"n.a.",SUMIFS($M$47:$M$54,$D$47:$D$54,"Sim",$O$47:$O$54,"Completo",$F$47:$F$54,"USD",$J$47:$J$54,"&lt;"&amp;EDATE(AG$108,1),$K$47:$K$54,"&gt;="&amp;AG$108))))</x:f>
        <x:v>n.a.</x:v>
      </x:c>
      <x:c r="AH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comuns",IF($D$102=0,0,"n.a."),IF($D$102=0,"n.a.",IF(COUNTIFS($D$47:$D$54,"Sim",$O$47:$O$54,"&lt;&gt;Completo")&gt;0,"n.a.",SUMIFS($M$47:$M$54,$D$47:$D$54,"Sim",$O$47:$O$54,"Completo",$F$47:$F$54,"USD",$J$47:$J$54,"&lt;"&amp;EDATE(AH$108,1),$K$47:$K$54,"&gt;="&amp;AH$108))))</x:f>
        <x:v>n.a.</x:v>
      </x:c>
      <x:c r="AI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comuns",IF($D$102=0,0,"n.a."),IF($D$102=0,"n.a.",IF(COUNTIFS($D$47:$D$54,"Sim",$O$47:$O$54,"&lt;&gt;Completo")&gt;0,"n.a.",SUMIFS($M$47:$M$54,$D$47:$D$54,"Sim",$O$47:$O$54,"Completo",$F$47:$F$54,"USD",$J$47:$J$54,"&lt;"&amp;EDATE(AI$108,1),$K$47:$K$54,"&gt;="&amp;AI$108))))</x:f>
        <x:v>n.a.</x:v>
      </x:c>
      <x:c r="AJ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comuns",IF($D$102=0,0,"n.a."),IF($D$102=0,"n.a.",IF(COUNTIFS($D$47:$D$54,"Sim",$O$47:$O$54,"&lt;&gt;Completo")&gt;0,"n.a.",SUMIFS($M$47:$M$54,$D$47:$D$54,"Sim",$O$47:$O$54,"Completo",$F$47:$F$54,"USD",$J$47:$J$54,"&lt;"&amp;EDATE(AJ$108,1),$K$47:$K$54,"&gt;="&amp;AJ$108))))</x:f>
        <x:v>n.a.</x:v>
      </x:c>
      <x:c r="AK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comuns",IF($D$102=0,0,"n.a."),IF($D$102=0,"n.a.",IF(COUNTIFS($D$47:$D$54,"Sim",$O$47:$O$54,"&lt;&gt;Completo")&gt;0,"n.a.",SUMIFS($M$47:$M$54,$D$47:$D$54,"Sim",$O$47:$O$54,"Completo",$F$47:$F$54,"USD",$J$47:$J$54,"&lt;"&amp;EDATE(AK$108,1),$K$47:$K$54,"&gt;="&amp;AK$108))))</x:f>
        <x:v>n.a.</x:v>
      </x:c>
      <x:c r="AL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comuns",IF($D$102=0,0,"n.a."),IF($D$102=0,"n.a.",IF(COUNTIFS($D$47:$D$54,"Sim",$O$47:$O$54,"&lt;&gt;Completo")&gt;0,"n.a.",SUMIFS($M$47:$M$54,$D$47:$D$54,"Sim",$O$47:$O$54,"Completo",$F$47:$F$54,"USD",$J$47:$J$54,"&lt;"&amp;EDATE(AL$108,1),$K$47:$K$54,"&gt;="&amp;AL$108))))</x:f>
        <x:v>n.a.</x:v>
      </x:c>
      <x:c r="AM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comuns",IF($D$102=0,0,"n.a."),IF($D$102=0,"n.a.",IF(COUNTIFS($D$47:$D$54,"Sim",$O$47:$O$54,"&lt;&gt;Completo")&gt;0,"n.a.",SUMIFS($M$47:$M$54,$D$47:$D$54,"Sim",$O$47:$O$54,"Completo",$F$47:$F$54,"USD",$J$47:$J$54,"&lt;"&amp;EDATE(AM$108,1),$K$47:$K$54,"&gt;="&amp;AM$108))))</x:f>
        <x:v>n.a.</x:v>
      </x:c>
      <x:c r="AN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comuns",IF($D$102=0,0,"n.a."),IF($D$102=0,"n.a.",IF(COUNTIFS($D$47:$D$54,"Sim",$O$47:$O$54,"&lt;&gt;Completo")&gt;0,"n.a.",SUMIFS($M$47:$M$54,$D$47:$D$54,"Sim",$O$47:$O$54,"Completo",$F$47:$F$54,"USD",$J$47:$J$54,"&lt;"&amp;EDATE(AN$108,1),$K$47:$K$54,"&gt;="&amp;AN$108))))</x:f>
        <x:v>n.a.</x:v>
      </x:c>
      <x:c r="AO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comuns",IF($D$102=0,0,"n.a."),IF($D$102=0,"n.a.",IF(COUNTIFS($D$47:$D$54,"Sim",$O$47:$O$54,"&lt;&gt;Completo")&gt;0,"n.a.",SUMIFS($M$47:$M$54,$D$47:$D$54,"Sim",$O$47:$O$54,"Completo",$F$47:$F$54,"USD",$J$47:$J$54,"&lt;"&amp;EDATE(AO$108,1),$K$47:$K$54,"&gt;="&amp;AO$108))))</x:f>
        <x:v>n.a.</x:v>
      </x:c>
      <x:c r="AP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comuns",IF($D$102=0,0,"n.a."),IF($D$102=0,"n.a.",IF(COUNTIFS($D$47:$D$54,"Sim",$O$47:$O$54,"&lt;&gt;Completo")&gt;0,"n.a.",SUMIFS($M$47:$M$54,$D$47:$D$54,"Sim",$O$47:$O$54,"Completo",$F$47:$F$54,"USD",$J$47:$J$54,"&lt;"&amp;EDATE(AP$108,1),$K$47:$K$54,"&gt;="&amp;AP$108))))</x:f>
        <x:v>n.a.</x:v>
      </x:c>
      <x:c r="AQ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comuns",IF($D$102=0,0,"n.a."),IF($D$102=0,"n.a.",IF(COUNTIFS($D$47:$D$54,"Sim",$O$47:$O$54,"&lt;&gt;Completo")&gt;0,"n.a.",SUMIFS($M$47:$M$54,$D$47:$D$54,"Sim",$O$47:$O$54,"Completo",$F$47:$F$54,"USD",$J$47:$J$54,"&lt;"&amp;EDATE(AQ$108,1),$K$47:$K$54,"&gt;="&amp;AQ$108))))</x:f>
        <x:v>n.a.</x:v>
      </x:c>
      <x:c r="AR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comuns",IF($D$102=0,0,"n.a."),IF($D$102=0,"n.a.",IF(COUNTIFS($D$47:$D$54,"Sim",$O$47:$O$54,"&lt;&gt;Completo")&gt;0,"n.a.",SUMIFS($M$47:$M$54,$D$47:$D$54,"Sim",$O$47:$O$54,"Completo",$F$47:$F$54,"USD",$J$47:$J$54,"&lt;"&amp;EDATE(AR$108,1),$K$47:$K$54,"&gt;="&amp;AR$108))))</x:f>
        <x:v>n.a.</x:v>
      </x:c>
      <x:c r="AS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comuns",IF($D$102=0,0,"n.a."),IF($D$102=0,"n.a.",IF(COUNTIFS($D$47:$D$54,"Sim",$O$47:$O$54,"&lt;&gt;Completo")&gt;0,"n.a.",SUMIFS($M$47:$M$54,$D$47:$D$54,"Sim",$O$47:$O$54,"Completo",$F$47:$F$54,"USD",$J$47:$J$54,"&lt;"&amp;EDATE(AS$108,1),$K$47:$K$54,"&gt;="&amp;AS$108))))</x:f>
        <x:v>n.a.</x:v>
      </x:c>
      <x:c r="AT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comuns",IF($D$102=0,0,"n.a."),IF($D$102=0,"n.a.",IF(COUNTIFS($D$47:$D$54,"Sim",$O$47:$O$54,"&lt;&gt;Completo")&gt;0,"n.a.",SUMIFS($M$47:$M$54,$D$47:$D$54,"Sim",$O$47:$O$54,"Completo",$F$47:$F$54,"USD",$J$47:$J$54,"&lt;"&amp;EDATE(AT$108,1),$K$47:$K$54,"&gt;="&amp;AT$108))))</x:f>
        <x:v>n.a.</x:v>
      </x:c>
      <x:c r="AU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comuns",IF($D$102=0,0,"n.a."),IF($D$102=0,"n.a.",IF(COUNTIFS($D$47:$D$54,"Sim",$O$47:$O$54,"&lt;&gt;Completo")&gt;0,"n.a.",SUMIFS($M$47:$M$54,$D$47:$D$54,"Sim",$O$47:$O$54,"Completo",$F$47:$F$54,"USD",$J$47:$J$54,"&lt;"&amp;EDATE(AU$108,1),$K$47:$K$54,"&gt;="&amp;AU$108))))</x:f>
        <x:v>n.a.</x:v>
      </x:c>
      <x:c r="AV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comuns",IF($D$102=0,0,"n.a."),IF($D$102=0,"n.a.",IF(COUNTIFS($D$47:$D$54,"Sim",$O$47:$O$54,"&lt;&gt;Completo")&gt;0,"n.a.",SUMIFS($M$47:$M$54,$D$47:$D$54,"Sim",$O$47:$O$54,"Completo",$F$47:$F$54,"USD",$J$47:$J$54,"&lt;"&amp;EDATE(AV$108,1),$K$47:$K$54,"&gt;="&amp;AV$108))))</x:f>
        <x:v>n.a.</x:v>
      </x:c>
      <x:c r="AW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comuns",IF($D$102=0,0,"n.a."),IF($D$102=0,"n.a.",IF(COUNTIFS($D$47:$D$54,"Sim",$O$47:$O$54,"&lt;&gt;Completo")&gt;0,"n.a.",SUMIFS($M$47:$M$54,$D$47:$D$54,"Sim",$O$47:$O$54,"Completo",$F$47:$F$54,"USD",$J$47:$J$54,"&lt;"&amp;EDATE(AW$108,1),$K$47:$K$54,"&gt;="&amp;AW$108))))</x:f>
        <x:v>n.a.</x:v>
      </x:c>
      <x:c r="AX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comuns",IF($D$102=0,0,"n.a."),IF($D$102=0,"n.a.",IF(COUNTIFS($D$47:$D$54,"Sim",$O$47:$O$54,"&lt;&gt;Completo")&gt;0,"n.a.",SUMIFS($M$47:$M$54,$D$47:$D$54,"Sim",$O$47:$O$54,"Completo",$F$47:$F$54,"USD",$J$47:$J$54,"&lt;"&amp;EDATE(AX$108,1),$K$47:$K$54,"&gt;="&amp;AX$108))))</x:f>
        <x:v>n.a.</x:v>
      </x:c>
      <x:c r="AY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comuns",IF($D$102=0,0,"n.a."),IF($D$102=0,"n.a.",IF(COUNTIFS($D$47:$D$54,"Sim",$O$47:$O$54,"&lt;&gt;Completo")&gt;0,"n.a.",SUMIFS($M$47:$M$54,$D$47:$D$54,"Sim",$O$47:$O$54,"Completo",$F$47:$F$54,"USD",$J$47:$J$54,"&lt;"&amp;EDATE(AY$108,1),$K$47:$K$54,"&gt;="&amp;AY$108))))</x:f>
        <x:v>n.a.</x:v>
      </x:c>
      <x:c r="AZ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comuns",IF($D$102=0,0,"n.a."),IF($D$102=0,"n.a.",IF(COUNTIFS($D$47:$D$54,"Sim",$O$47:$O$54,"&lt;&gt;Completo")&gt;0,"n.a.",SUMIFS($M$47:$M$54,$D$47:$D$54,"Sim",$O$47:$O$54,"Completo",$F$47:$F$54,"USD",$J$47:$J$54,"&lt;"&amp;EDATE(AZ$108,1),$K$47:$K$54,"&gt;="&amp;AZ$108))))</x:f>
        <x:v>n.a.</x:v>
      </x:c>
      <x:c r="BA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comuns",IF($D$102=0,0,"n.a."),IF($D$102=0,"n.a.",IF(COUNTIFS($D$47:$D$54,"Sim",$O$47:$O$54,"&lt;&gt;Completo")&gt;0,"n.a.",SUMIFS($M$47:$M$54,$D$47:$D$54,"Sim",$O$47:$O$54,"Completo",$F$47:$F$54,"USD",$J$47:$J$54,"&lt;"&amp;EDATE(BA$108,1),$K$47:$K$54,"&gt;="&amp;BA$108))))</x:f>
        <x:v>n.a.</x:v>
      </x:c>
      <x:c r="BB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comuns",IF($D$102=0,0,"n.a."),IF($D$102=0,"n.a.",IF(COUNTIFS($D$47:$D$54,"Sim",$O$47:$O$54,"&lt;&gt;Completo")&gt;0,"n.a.",SUMIFS($M$47:$M$54,$D$47:$D$54,"Sim",$O$47:$O$54,"Completo",$F$47:$F$54,"USD",$J$47:$J$54,"&lt;"&amp;EDATE(BB$108,1),$K$47:$K$54,"&gt;="&amp;BB$108))))</x:f>
        <x:v>n.a.</x:v>
      </x:c>
      <x:c r="BC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comuns",IF($D$102=0,0,"n.a."),IF($D$102=0,"n.a.",IF(COUNTIFS($D$47:$D$54,"Sim",$O$47:$O$54,"&lt;&gt;Completo")&gt;0,"n.a.",SUMIFS($M$47:$M$54,$D$47:$D$54,"Sim",$O$47:$O$54,"Completo",$F$47:$F$54,"USD",$J$47:$J$54,"&lt;"&amp;EDATE(BC$108,1),$K$47:$K$54,"&gt;="&amp;BC$108))))</x:f>
        <x:v>n.a.</x:v>
      </x:c>
      <x:c r="BD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comuns",IF($D$102=0,0,"n.a."),IF($D$102=0,"n.a.",IF(COUNTIFS($D$47:$D$54,"Sim",$O$47:$O$54,"&lt;&gt;Completo")&gt;0,"n.a.",SUMIFS($M$47:$M$54,$D$47:$D$54,"Sim",$O$47:$O$54,"Completo",$F$47:$F$54,"USD",$J$47:$J$54,"&lt;"&amp;EDATE(BD$108,1),$K$47:$K$54,"&gt;="&amp;BD$108))))</x:f>
        <x:v>n.a.</x:v>
      </x:c>
      <x:c r="BE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comuns",IF($D$102=0,0,"n.a."),IF($D$102=0,"n.a.",IF(COUNTIFS($D$47:$D$54,"Sim",$O$47:$O$54,"&lt;&gt;Completo")&gt;0,"n.a.",SUMIFS($M$47:$M$54,$D$47:$D$54,"Sim",$O$47:$O$54,"Completo",$F$47:$F$54,"USD",$J$47:$J$54,"&lt;"&amp;EDATE(BE$108,1),$K$47:$K$54,"&gt;="&amp;BE$108))))</x:f>
        <x:v>n.a.</x:v>
      </x:c>
      <x:c r="BF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comuns",IF($D$102=0,0,"n.a."),IF($D$102=0,"n.a.",IF(COUNTIFS($D$47:$D$54,"Sim",$O$47:$O$54,"&lt;&gt;Completo")&gt;0,"n.a.",SUMIFS($M$47:$M$54,$D$47:$D$54,"Sim",$O$47:$O$54,"Completo",$F$47:$F$54,"USD",$J$47:$J$54,"&lt;"&amp;EDATE(BF$108,1),$K$47:$K$54,"&gt;="&amp;BF$108))))</x:f>
        <x:v>n.a.</x:v>
      </x:c>
      <x:c r="BG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comuns",IF($D$102=0,0,"n.a."),IF($D$102=0,"n.a.",IF(COUNTIFS($D$47:$D$54,"Sim",$O$47:$O$54,"&lt;&gt;Completo")&gt;0,"n.a.",SUMIFS($M$47:$M$54,$D$47:$D$54,"Sim",$O$47:$O$54,"Completo",$F$47:$F$54,"USD",$J$47:$J$54,"&lt;"&amp;EDATE(BG$108,1),$K$47:$K$54,"&gt;="&amp;BG$108))))</x:f>
        <x:v>n.a.</x:v>
      </x:c>
      <x:c r="BH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comuns",IF($D$102=0,0,"n.a."),IF($D$102=0,"n.a.",IF(COUNTIFS($D$47:$D$54,"Sim",$O$47:$O$54,"&lt;&gt;Completo")&gt;0,"n.a.",SUMIFS($M$47:$M$54,$D$47:$D$54,"Sim",$O$47:$O$54,"Completo",$F$47:$F$54,"USD",$J$47:$J$54,"&lt;"&amp;EDATE(BH$108,1),$K$47:$K$54,"&gt;="&amp;BH$108))))</x:f>
        <x:v>n.a.</x:v>
      </x:c>
      <x:c r="BI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comuns",IF($D$102=0,0,"n.a."),IF($D$102=0,"n.a.",IF(COUNTIFS($D$47:$D$54,"Sim",$O$47:$O$54,"&lt;&gt;Completo")&gt;0,"n.a.",SUMIFS($M$47:$M$54,$D$47:$D$54,"Sim",$O$47:$O$54,"Completo",$F$47:$F$54,"USD",$J$47:$J$54,"&lt;"&amp;EDATE(BI$108,1),$K$47:$K$54,"&gt;="&amp;BI$108))))</x:f>
        <x:v>n.a.</x:v>
      </x:c>
      <x:c r="BJ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comuns",IF($D$102=0,0,"n.a."),IF($D$102=0,"n.a.",IF(COUNTIFS($D$47:$D$54,"Sim",$O$47:$O$54,"&lt;&gt;Completo")&gt;0,"n.a.",SUMIFS($M$47:$M$54,$D$47:$D$54,"Sim",$O$47:$O$54,"Completo",$F$47:$F$54,"USD",$J$47:$J$54,"&lt;"&amp;EDATE(BJ$108,1),$K$47:$K$54,"&gt;="&amp;BJ$108))))</x:f>
        <x:v>n.a.</x:v>
      </x:c>
      <x:c r="BK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comuns",IF($D$102=0,0,"n.a."),IF($D$102=0,"n.a.",IF(COUNTIFS($D$47:$D$54,"Sim",$O$47:$O$54,"&lt;&gt;Completo")&gt;0,"n.a.",SUMIFS($M$47:$M$54,$D$47:$D$54,"Sim",$O$47:$O$54,"Completo",$F$47:$F$54,"USD",$J$47:$J$54,"&lt;"&amp;EDATE(BK$108,1),$K$47:$K$54,"&gt;="&amp;BK$108))))</x:f>
        <x:v>n.a.</x:v>
      </x:c>
      <x:c r="BL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comuns",IF($D$102=0,0,"n.a."),IF($D$102=0,"n.a.",IF(COUNTIFS($D$47:$D$54,"Sim",$O$47:$O$54,"&lt;&gt;Completo")&gt;0,"n.a.",SUMIFS($M$47:$M$54,$D$47:$D$54,"Sim",$O$47:$O$54,"Completo",$F$47:$F$54,"USD",$J$47:$J$54,"&lt;"&amp;EDATE(BL$108,1),$K$47:$K$54,"&gt;="&amp;BL$108))))</x:f>
        <x:v>n.a.</x:v>
      </x:c>
      <x:c r="BM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comuns",IF($D$102=0,0,"n.a."),IF($D$102=0,"n.a.",IF(COUNTIFS($D$47:$D$54,"Sim",$O$47:$O$54,"&lt;&gt;Completo")&gt;0,"n.a.",SUMIFS($M$47:$M$54,$D$47:$D$54,"Sim",$O$47:$O$54,"Completo",$F$47:$F$54,"USD",$J$47:$J$54,"&lt;"&amp;EDATE(BM$108,1),$K$47:$K$54,"&gt;="&amp;BM$108))))</x:f>
        <x:v>n.a.</x:v>
      </x:c>
      <x:c r="BN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comuns",IF($D$102=0,0,"n.a."),IF($D$102=0,"n.a.",IF(COUNTIFS($D$47:$D$54,"Sim",$O$47:$O$54,"&lt;&gt;Completo")&gt;0,"n.a.",SUMIFS($M$47:$M$54,$D$47:$D$54,"Sim",$O$47:$O$54,"Completo",$F$47:$F$54,"USD",$J$47:$J$54,"&lt;"&amp;EDATE(BN$108,1),$K$47:$K$54,"&gt;="&amp;BN$108))))</x:f>
        <x:v>n.a.</x:v>
      </x:c>
      <x:c r="BO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comuns",IF($D$102=0,0,"n.a."),IF($D$102=0,"n.a.",IF(COUNTIFS($D$47:$D$54,"Sim",$O$47:$O$54,"&lt;&gt;Completo")&gt;0,"n.a.",SUMIFS($M$47:$M$54,$D$47:$D$54,"Sim",$O$47:$O$54,"Completo",$F$47:$F$54,"USD",$J$47:$J$54,"&lt;"&amp;EDATE(BO$108,1),$K$47:$K$54,"&gt;="&amp;BO$108))))</x:f>
        <x:v>n.a.</x:v>
      </x:c>
      <x:c r="BP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comuns",IF($D$102=0,0,"n.a."),IF($D$102=0,"n.a.",IF(COUNTIFS($D$47:$D$54,"Sim",$O$47:$O$54,"&lt;&gt;Completo")&gt;0,"n.a.",SUMIFS($M$47:$M$54,$D$47:$D$54,"Sim",$O$47:$O$54,"Completo",$F$47:$F$54,"USD",$J$47:$J$54,"&lt;"&amp;EDATE(BP$108,1),$K$47:$K$54,"&gt;="&amp;BP$108))))</x:f>
        <x:v>n.a.</x:v>
      </x:c>
      <x:c r="BQ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comuns",IF($D$102=0,0,"n.a."),IF($D$102=0,"n.a.",IF(COUNTIFS($D$47:$D$54,"Sim",$O$47:$O$54,"&lt;&gt;Completo")&gt;0,"n.a.",SUMIFS($M$47:$M$54,$D$47:$D$54,"Sim",$O$47:$O$54,"Completo",$F$47:$F$54,"USD",$J$47:$J$54,"&lt;"&amp;EDATE(BQ$108,1),$K$47:$K$54,"&gt;="&amp;BQ$108))))</x:f>
        <x:v>n.a.</x:v>
      </x:c>
      <x:c r="BR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comuns",IF($D$102=0,0,"n.a."),IF($D$102=0,"n.a.",IF(COUNTIFS($D$47:$D$54,"Sim",$O$47:$O$54,"&lt;&gt;Completo")&gt;0,"n.a.",SUMIFS($M$47:$M$54,$D$47:$D$54,"Sim",$O$47:$O$54,"Completo",$F$47:$F$54,"USD",$J$47:$J$54,"&lt;"&amp;EDATE(BR$108,1),$K$47:$K$54,"&gt;="&amp;BR$108))))</x:f>
        <x:v>n.a.</x:v>
      </x:c>
      <x:c r="BS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comuns",IF($D$102=0,0,"n.a."),IF($D$102=0,"n.a.",IF(COUNTIFS($D$47:$D$54,"Sim",$O$47:$O$54,"&lt;&gt;Completo")&gt;0,"n.a.",SUMIFS($M$47:$M$54,$D$47:$D$54,"Sim",$O$47:$O$54,"Completo",$F$47:$F$54,"USD",$J$47:$J$54,"&lt;"&amp;EDATE(BS$108,1),$K$47:$K$54,"&gt;="&amp;BS$108))))</x:f>
        <x:v>n.a.</x:v>
      </x:c>
      <x:c r="BT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comuns",IF($D$102=0,0,"n.a."),IF($D$102=0,"n.a.",IF(COUNTIFS($D$47:$D$54,"Sim",$O$47:$O$54,"&lt;&gt;Completo")&gt;0,"n.a.",SUMIFS($M$47:$M$54,$D$47:$D$54,"Sim",$O$47:$O$54,"Completo",$F$47:$F$54,"USD",$J$47:$J$54,"&lt;"&amp;EDATE(BT$108,1),$K$47:$K$54,"&gt;="&amp;BT$108))))</x:f>
        <x:v>n.a.</x:v>
      </x:c>
      <x:c r="BU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comuns",IF($D$102=0,0,"n.a."),IF($D$102=0,"n.a.",IF(COUNTIFS($D$47:$D$54,"Sim",$O$47:$O$54,"&lt;&gt;Completo")&gt;0,"n.a.",SUMIFS($M$47:$M$54,$D$47:$D$54,"Sim",$O$47:$O$54,"Completo",$F$47:$F$54,"USD",$J$47:$J$54,"&lt;"&amp;EDATE(BU$108,1),$K$47:$K$54,"&gt;="&amp;BU$108))))</x:f>
        <x:v>n.a.</x:v>
      </x:c>
      <x:c r="BV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comuns",IF($D$102=0,0,"n.a."),IF($D$102=0,"n.a.",IF(COUNTIFS($D$47:$D$54,"Sim",$O$47:$O$54,"&lt;&gt;Completo")&gt;0,"n.a.",SUMIFS($M$47:$M$54,$D$47:$D$54,"Sim",$O$47:$O$54,"Completo",$F$47:$F$54,"USD",$J$47:$J$54,"&lt;"&amp;EDATE(BV$108,1),$K$47:$K$54,"&gt;="&amp;BV$108))))</x:f>
        <x:v>n.a.</x:v>
      </x:c>
      <x:c r="BW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comuns",IF($D$102=0,0,"n.a."),IF($D$102=0,"n.a.",IF(COUNTIFS($D$47:$D$54,"Sim",$O$47:$O$54,"&lt;&gt;Completo")&gt;0,"n.a.",SUMIFS($M$47:$M$54,$D$47:$D$54,"Sim",$O$47:$O$54,"Completo",$F$47:$F$54,"USD",$J$47:$J$54,"&lt;"&amp;EDATE(BW$108,1),$K$47:$K$54,"&gt;="&amp;BW$108))))</x:f>
        <x:v>n.a.</x:v>
      </x:c>
      <x:c r="BX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comuns",IF($D$102=0,0,"n.a."),IF($D$102=0,"n.a.",IF(COUNTIFS($D$47:$D$54,"Sim",$O$47:$O$54,"&lt;&gt;Completo")&gt;0,"n.a.",SUMIFS($M$47:$M$54,$D$47:$D$54,"Sim",$O$47:$O$54,"Completo",$F$47:$F$54,"USD",$J$47:$J$54,"&lt;"&amp;EDATE(BX$108,1),$K$47:$K$54,"&gt;="&amp;BX$108))))</x:f>
        <x:v>n.a.</x:v>
      </x:c>
      <x:c r="BY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comuns",IF($D$102=0,0,"n.a."),IF($D$102=0,"n.a.",IF(COUNTIFS($D$47:$D$54,"Sim",$O$47:$O$54,"&lt;&gt;Completo")&gt;0,"n.a.",SUMIFS($M$47:$M$54,$D$47:$D$54,"Sim",$O$47:$O$54,"Completo",$F$47:$F$54,"USD",$J$47:$J$54,"&lt;"&amp;EDATE(BY$108,1),$K$47:$K$54,"&gt;="&amp;BY$108))))</x:f>
        <x:v>n.a.</x:v>
      </x:c>
      <x:c r="BZ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comuns",IF($D$102=0,0,"n.a."),IF($D$102=0,"n.a.",IF(COUNTIFS($D$47:$D$54,"Sim",$O$47:$O$54,"&lt;&gt;Completo")&gt;0,"n.a.",SUMIFS($M$47:$M$54,$D$47:$D$54,"Sim",$O$47:$O$54,"Completo",$F$47:$F$54,"USD",$J$47:$J$54,"&lt;"&amp;EDATE(BZ$108,1),$K$47:$K$54,"&gt;="&amp;BZ$108))))</x:f>
        <x:v>n.a.</x:v>
      </x:c>
      <x:c r="CA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comuns",IF($D$102=0,0,"n.a."),IF($D$102=0,"n.a.",IF(COUNTIFS($D$47:$D$54,"Sim",$O$47:$O$54,"&lt;&gt;Completo")&gt;0,"n.a.",SUMIFS($M$47:$M$54,$D$47:$D$54,"Sim",$O$47:$O$54,"Completo",$F$47:$F$54,"USD",$J$47:$J$54,"&lt;"&amp;EDATE(CA$108,1),$K$47:$K$54,"&gt;="&amp;CA$108))))</x:f>
        <x:v>n.a.</x:v>
      </x:c>
      <x:c r="CB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comuns",IF($D$102=0,0,"n.a."),IF($D$102=0,"n.a.",IF(COUNTIFS($D$47:$D$54,"Sim",$O$47:$O$54,"&lt;&gt;Completo")&gt;0,"n.a.",SUMIFS($M$47:$M$54,$D$47:$D$54,"Sim",$O$47:$O$54,"Completo",$F$47:$F$54,"USD",$J$47:$J$54,"&lt;"&amp;EDATE(CB$108,1),$K$47:$K$54,"&gt;="&amp;CB$108))))</x:f>
        <x:v>n.a.</x:v>
      </x:c>
      <x:c r="CC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comuns",IF($D$102=0,0,"n.a."),IF($D$102=0,"n.a.",IF(COUNTIFS($D$47:$D$54,"Sim",$O$47:$O$54,"&lt;&gt;Completo")&gt;0,"n.a.",SUMIFS($M$47:$M$54,$D$47:$D$54,"Sim",$O$47:$O$54,"Completo",$F$47:$F$54,"USD",$J$47:$J$54,"&lt;"&amp;EDATE(CC$108,1),$K$47:$K$54,"&gt;="&amp;CC$108))))</x:f>
        <x:v>n.a.</x:v>
      </x:c>
      <x:c r="CD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comuns",IF($D$102=0,0,"n.a."),IF($D$102=0,"n.a.",IF(COUNTIFS($D$47:$D$54,"Sim",$O$47:$O$54,"&lt;&gt;Completo")&gt;0,"n.a.",SUMIFS($M$47:$M$54,$D$47:$D$54,"Sim",$O$47:$O$54,"Completo",$F$47:$F$54,"USD",$J$47:$J$54,"&lt;"&amp;EDATE(CD$108,1),$K$47:$K$54,"&gt;="&amp;CD$108))))</x:f>
        <x:v>n.a.</x:v>
      </x:c>
      <x:c r="CE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comuns",IF($D$102=0,0,"n.a."),IF($D$102=0,"n.a.",IF(COUNTIFS($D$47:$D$54,"Sim",$O$47:$O$54,"&lt;&gt;Completo")&gt;0,"n.a.",SUMIFS($M$47:$M$54,$D$47:$D$54,"Sim",$O$47:$O$54,"Completo",$F$47:$F$54,"USD",$J$47:$J$54,"&lt;"&amp;EDATE(CE$108,1),$K$47:$K$54,"&gt;="&amp;CE$108))))</x:f>
        <x:v>n.a.</x:v>
      </x:c>
      <x:c r="CF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comuns",IF($D$102=0,0,"n.a."),IF($D$102=0,"n.a.",IF(COUNTIFS($D$47:$D$54,"Sim",$O$47:$O$54,"&lt;&gt;Completo")&gt;0,"n.a.",SUMIFS($M$47:$M$54,$D$47:$D$54,"Sim",$O$47:$O$54,"Completo",$F$47:$F$54,"USD",$J$47:$J$54,"&lt;"&amp;EDATE(CF$108,1),$K$47:$K$54,"&gt;="&amp;CF$108))))</x:f>
        <x:v>n.a.</x:v>
      </x:c>
      <x:c r="CG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comuns",IF($D$102=0,0,"n.a."),IF($D$102=0,"n.a.",IF(COUNTIFS($D$47:$D$54,"Sim",$O$47:$O$54,"&lt;&gt;Completo")&gt;0,"n.a.",SUMIFS($M$47:$M$54,$D$47:$D$54,"Sim",$O$47:$O$54,"Completo",$F$47:$F$54,"USD",$J$47:$J$54,"&lt;"&amp;EDATE(CG$108,1),$K$47:$K$54,"&gt;="&amp;CG$108))))</x:f>
        <x:v>n.a.</x:v>
      </x:c>
      <x:c r="CH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comuns",IF($D$102=0,0,"n.a."),IF($D$102=0,"n.a.",IF(COUNTIFS($D$47:$D$54,"Sim",$O$47:$O$54,"&lt;&gt;Completo")&gt;0,"n.a.",SUMIFS($M$47:$M$54,$D$47:$D$54,"Sim",$O$47:$O$54,"Completo",$F$47:$F$54,"USD",$J$47:$J$54,"&lt;"&amp;EDATE(CH$108,1),$K$47:$K$54,"&gt;="&amp;CH$108))))</x:f>
        <x:v>n.a.</x:v>
      </x:c>
      <x:c r="CI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comuns",IF($D$102=0,0,"n.a."),IF($D$102=0,"n.a.",IF(COUNTIFS($D$47:$D$54,"Sim",$O$47:$O$54,"&lt;&gt;Completo")&gt;0,"n.a.",SUMIFS($M$47:$M$54,$D$47:$D$54,"Sim",$O$47:$O$54,"Completo",$F$47:$F$54,"USD",$J$47:$J$54,"&lt;"&amp;EDATE(CI$108,1),$K$47:$K$54,"&gt;="&amp;CI$108))))</x:f>
        <x:v>n.a.</x:v>
      </x:c>
      <x:c r="CJ123" s="72" t="str">
        <x:f>IF($D$6="Sem custos comuns",IF($D$102=0,0,"n.a."),IF($D$102=0,"n.a.",IF(COUNTIFS($D$47:$D$54,"Sim",$O$47:$O$54,"&lt;&gt;Completo")&gt;0,"n.a.",SUMIFS($M$47:$M$54,$D$47:$D$54,"Sim",$O$47:$O$54,"Completo",$F$47:$F$54,"USD",$J$47:$J$54,"&lt;"&amp;EDATE(CJ$108,1),$K$47:$K$54,"&gt;="&amp;CJ$108))))</x:f>
        <x:v>n.a.</x:v>
      </x:c>
    </x:row>
    <x:row r="124" ht="22" customHeight="1">
      <x:c r="A124" s="2"/>
      <x:c r="B124" s="2"/>
      <x:c r="C124" s="2" t="str">
        <x:v>Equipe (BRL)</x:v>
      </x:c>
      <x:c r="D124" s="79" t="str">
        <x:f>IF(COUNT(E124:CJ124)=84,SUM(E124:CJ124),"n.a.")</x:f>
        <x:v>n.a.</x:v>
      </x:c>
      <x:c r="E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comuns",IF($D$102=0,0,"n.a."),IF($D$102=0,"n.a.",IF(COUNTIFS($D$47:$D$54,"Sim",$O$47:$O$54,"&lt;&gt;Completo")&gt;0,"n.a.",SUMIFS($M$47:$M$54,$D$47:$D$54,"Sim",$O$47:$O$54,"Completo",$F$47:$F$54,"BRL",$J$47:$J$54,"&lt;"&amp;EDATE(E$108,1),$K$47:$K$54,"&gt;="&amp;E$108))))</x:f>
        <x:v>n.a.</x:v>
      </x:c>
      <x:c r="F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comuns",IF($D$102=0,0,"n.a."),IF($D$102=0,"n.a.",IF(COUNTIFS($D$47:$D$54,"Sim",$O$47:$O$54,"&lt;&gt;Completo")&gt;0,"n.a.",SUMIFS($M$47:$M$54,$D$47:$D$54,"Sim",$O$47:$O$54,"Completo",$F$47:$F$54,"BRL",$J$47:$J$54,"&lt;"&amp;EDATE(F$108,1),$K$47:$K$54,"&gt;="&amp;F$108))))</x:f>
        <x:v>n.a.</x:v>
      </x:c>
      <x:c r="G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comuns",IF($D$102=0,0,"n.a."),IF($D$102=0,"n.a.",IF(COUNTIFS($D$47:$D$54,"Sim",$O$47:$O$54,"&lt;&gt;Completo")&gt;0,"n.a.",SUMIFS($M$47:$M$54,$D$47:$D$54,"Sim",$O$47:$O$54,"Completo",$F$47:$F$54,"BRL",$J$47:$J$54,"&lt;"&amp;EDATE(G$108,1),$K$47:$K$54,"&gt;="&amp;G$108))))</x:f>
        <x:v>n.a.</x:v>
      </x:c>
      <x:c r="H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comuns",IF($D$102=0,0,"n.a."),IF($D$102=0,"n.a.",IF(COUNTIFS($D$47:$D$54,"Sim",$O$47:$O$54,"&lt;&gt;Completo")&gt;0,"n.a.",SUMIFS($M$47:$M$54,$D$47:$D$54,"Sim",$O$47:$O$54,"Completo",$F$47:$F$54,"BRL",$J$47:$J$54,"&lt;"&amp;EDATE(H$108,1),$K$47:$K$54,"&gt;="&amp;H$108))))</x:f>
        <x:v>n.a.</x:v>
      </x:c>
      <x:c r="I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comuns",IF($D$102=0,0,"n.a."),IF($D$102=0,"n.a.",IF(COUNTIFS($D$47:$D$54,"Sim",$O$47:$O$54,"&lt;&gt;Completo")&gt;0,"n.a.",SUMIFS($M$47:$M$54,$D$47:$D$54,"Sim",$O$47:$O$54,"Completo",$F$47:$F$54,"BRL",$J$47:$J$54,"&lt;"&amp;EDATE(I$108,1),$K$47:$K$54,"&gt;="&amp;I$108))))</x:f>
        <x:v>n.a.</x:v>
      </x:c>
      <x:c r="J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comuns",IF($D$102=0,0,"n.a."),IF($D$102=0,"n.a.",IF(COUNTIFS($D$47:$D$54,"Sim",$O$47:$O$54,"&lt;&gt;Completo")&gt;0,"n.a.",SUMIFS($M$47:$M$54,$D$47:$D$54,"Sim",$O$47:$O$54,"Completo",$F$47:$F$54,"BRL",$J$47:$J$54,"&lt;"&amp;EDATE(J$108,1),$K$47:$K$54,"&gt;="&amp;J$108))))</x:f>
        <x:v>n.a.</x:v>
      </x:c>
      <x:c r="K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comuns",IF($D$102=0,0,"n.a."),IF($D$102=0,"n.a.",IF(COUNTIFS($D$47:$D$54,"Sim",$O$47:$O$54,"&lt;&gt;Completo")&gt;0,"n.a.",SUMIFS($M$47:$M$54,$D$47:$D$54,"Sim",$O$47:$O$54,"Completo",$F$47:$F$54,"BRL",$J$47:$J$54,"&lt;"&amp;EDATE(K$108,1),$K$47:$K$54,"&gt;="&amp;K$108))))</x:f>
        <x:v>n.a.</x:v>
      </x:c>
      <x:c r="L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comuns",IF($D$102=0,0,"n.a."),IF($D$102=0,"n.a.",IF(COUNTIFS($D$47:$D$54,"Sim",$O$47:$O$54,"&lt;&gt;Completo")&gt;0,"n.a.",SUMIFS($M$47:$M$54,$D$47:$D$54,"Sim",$O$47:$O$54,"Completo",$F$47:$F$54,"BRL",$J$47:$J$54,"&lt;"&amp;EDATE(L$108,1),$K$47:$K$54,"&gt;="&amp;L$108))))</x:f>
        <x:v>n.a.</x:v>
      </x:c>
      <x:c r="M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comuns",IF($D$102=0,0,"n.a."),IF($D$102=0,"n.a.",IF(COUNTIFS($D$47:$D$54,"Sim",$O$47:$O$54,"&lt;&gt;Completo")&gt;0,"n.a.",SUMIFS($M$47:$M$54,$D$47:$D$54,"Sim",$O$47:$O$54,"Completo",$F$47:$F$54,"BRL",$J$47:$J$54,"&lt;"&amp;EDATE(M$108,1),$K$47:$K$54,"&gt;="&amp;M$108))))</x:f>
        <x:v>n.a.</x:v>
      </x:c>
      <x:c r="N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comuns",IF($D$102=0,0,"n.a."),IF($D$102=0,"n.a.",IF(COUNTIFS($D$47:$D$54,"Sim",$O$47:$O$54,"&lt;&gt;Completo")&gt;0,"n.a.",SUMIFS($M$47:$M$54,$D$47:$D$54,"Sim",$O$47:$O$54,"Completo",$F$47:$F$54,"BRL",$J$47:$J$54,"&lt;"&amp;EDATE(N$108,1),$K$47:$K$54,"&gt;="&amp;N$108))))</x:f>
        <x:v>n.a.</x:v>
      </x:c>
      <x:c r="O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comuns",IF($D$102=0,0,"n.a."),IF($D$102=0,"n.a.",IF(COUNTIFS($D$47:$D$54,"Sim",$O$47:$O$54,"&lt;&gt;Completo")&gt;0,"n.a.",SUMIFS($M$47:$M$54,$D$47:$D$54,"Sim",$O$47:$O$54,"Completo",$F$47:$F$54,"BRL",$J$47:$J$54,"&lt;"&amp;EDATE(O$108,1),$K$47:$K$54,"&gt;="&amp;O$108))))</x:f>
        <x:v>n.a.</x:v>
      </x:c>
      <x:c r="P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comuns",IF($D$102=0,0,"n.a."),IF($D$102=0,"n.a.",IF(COUNTIFS($D$47:$D$54,"Sim",$O$47:$O$54,"&lt;&gt;Completo")&gt;0,"n.a.",SUMIFS($M$47:$M$54,$D$47:$D$54,"Sim",$O$47:$O$54,"Completo",$F$47:$F$54,"BRL",$J$47:$J$54,"&lt;"&amp;EDATE(P$108,1),$K$47:$K$54,"&gt;="&amp;P$108))))</x:f>
        <x:v>n.a.</x:v>
      </x:c>
      <x:c r="Q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comuns",IF($D$102=0,0,"n.a."),IF($D$102=0,"n.a.",IF(COUNTIFS($D$47:$D$54,"Sim",$O$47:$O$54,"&lt;&gt;Completo")&gt;0,"n.a.",SUMIFS($M$47:$M$54,$D$47:$D$54,"Sim",$O$47:$O$54,"Completo",$F$47:$F$54,"BRL",$J$47:$J$54,"&lt;"&amp;EDATE(Q$108,1),$K$47:$K$54,"&gt;="&amp;Q$108))))</x:f>
        <x:v>n.a.</x:v>
      </x:c>
      <x:c r="R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comuns",IF($D$102=0,0,"n.a."),IF($D$102=0,"n.a.",IF(COUNTIFS($D$47:$D$54,"Sim",$O$47:$O$54,"&lt;&gt;Completo")&gt;0,"n.a.",SUMIFS($M$47:$M$54,$D$47:$D$54,"Sim",$O$47:$O$54,"Completo",$F$47:$F$54,"BRL",$J$47:$J$54,"&lt;"&amp;EDATE(R$108,1),$K$47:$K$54,"&gt;="&amp;R$108))))</x:f>
        <x:v>n.a.</x:v>
      </x:c>
      <x:c r="S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comuns",IF($D$102=0,0,"n.a."),IF($D$102=0,"n.a.",IF(COUNTIFS($D$47:$D$54,"Sim",$O$47:$O$54,"&lt;&gt;Completo")&gt;0,"n.a.",SUMIFS($M$47:$M$54,$D$47:$D$54,"Sim",$O$47:$O$54,"Completo",$F$47:$F$54,"BRL",$J$47:$J$54,"&lt;"&amp;EDATE(S$108,1),$K$47:$K$54,"&gt;="&amp;S$108))))</x:f>
        <x:v>n.a.</x:v>
      </x:c>
      <x:c r="T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comuns",IF($D$102=0,0,"n.a."),IF($D$102=0,"n.a.",IF(COUNTIFS($D$47:$D$54,"Sim",$O$47:$O$54,"&lt;&gt;Completo")&gt;0,"n.a.",SUMIFS($M$47:$M$54,$D$47:$D$54,"Sim",$O$47:$O$54,"Completo",$F$47:$F$54,"BRL",$J$47:$J$54,"&lt;"&amp;EDATE(T$108,1),$K$47:$K$54,"&gt;="&amp;T$108))))</x:f>
        <x:v>n.a.</x:v>
      </x:c>
      <x:c r="U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comuns",IF($D$102=0,0,"n.a."),IF($D$102=0,"n.a.",IF(COUNTIFS($D$47:$D$54,"Sim",$O$47:$O$54,"&lt;&gt;Completo")&gt;0,"n.a.",SUMIFS($M$47:$M$54,$D$47:$D$54,"Sim",$O$47:$O$54,"Completo",$F$47:$F$54,"BRL",$J$47:$J$54,"&lt;"&amp;EDATE(U$108,1),$K$47:$K$54,"&gt;="&amp;U$108))))</x:f>
        <x:v>n.a.</x:v>
      </x:c>
      <x:c r="V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comuns",IF($D$102=0,0,"n.a."),IF($D$102=0,"n.a.",IF(COUNTIFS($D$47:$D$54,"Sim",$O$47:$O$54,"&lt;&gt;Completo")&gt;0,"n.a.",SUMIFS($M$47:$M$54,$D$47:$D$54,"Sim",$O$47:$O$54,"Completo",$F$47:$F$54,"BRL",$J$47:$J$54,"&lt;"&amp;EDATE(V$108,1),$K$47:$K$54,"&gt;="&amp;V$108))))</x:f>
        <x:v>n.a.</x:v>
      </x:c>
      <x:c r="W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comuns",IF($D$102=0,0,"n.a."),IF($D$102=0,"n.a.",IF(COUNTIFS($D$47:$D$54,"Sim",$O$47:$O$54,"&lt;&gt;Completo")&gt;0,"n.a.",SUMIFS($M$47:$M$54,$D$47:$D$54,"Sim",$O$47:$O$54,"Completo",$F$47:$F$54,"BRL",$J$47:$J$54,"&lt;"&amp;EDATE(W$108,1),$K$47:$K$54,"&gt;="&amp;W$108))))</x:f>
        <x:v>n.a.</x:v>
      </x:c>
      <x:c r="X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comuns",IF($D$102=0,0,"n.a."),IF($D$102=0,"n.a.",IF(COUNTIFS($D$47:$D$54,"Sim",$O$47:$O$54,"&lt;&gt;Completo")&gt;0,"n.a.",SUMIFS($M$47:$M$54,$D$47:$D$54,"Sim",$O$47:$O$54,"Completo",$F$47:$F$54,"BRL",$J$47:$J$54,"&lt;"&amp;EDATE(X$108,1),$K$47:$K$54,"&gt;="&amp;X$108))))</x:f>
        <x:v>n.a.</x:v>
      </x:c>
      <x:c r="Y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comuns",IF($D$102=0,0,"n.a."),IF($D$102=0,"n.a.",IF(COUNTIFS($D$47:$D$54,"Sim",$O$47:$O$54,"&lt;&gt;Completo")&gt;0,"n.a.",SUMIFS($M$47:$M$54,$D$47:$D$54,"Sim",$O$47:$O$54,"Completo",$F$47:$F$54,"BRL",$J$47:$J$54,"&lt;"&amp;EDATE(Y$108,1),$K$47:$K$54,"&gt;="&amp;Y$108))))</x:f>
        <x:v>n.a.</x:v>
      </x:c>
      <x:c r="Z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comuns",IF($D$102=0,0,"n.a."),IF($D$102=0,"n.a.",IF(COUNTIFS($D$47:$D$54,"Sim",$O$47:$O$54,"&lt;&gt;Completo")&gt;0,"n.a.",SUMIFS($M$47:$M$54,$D$47:$D$54,"Sim",$O$47:$O$54,"Completo",$F$47:$F$54,"BRL",$J$47:$J$54,"&lt;"&amp;EDATE(Z$108,1),$K$47:$K$54,"&gt;="&amp;Z$108))))</x:f>
        <x:v>n.a.</x:v>
      </x:c>
      <x:c r="AA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comuns",IF($D$102=0,0,"n.a."),IF($D$102=0,"n.a.",IF(COUNTIFS($D$47:$D$54,"Sim",$O$47:$O$54,"&lt;&gt;Completo")&gt;0,"n.a.",SUMIFS($M$47:$M$54,$D$47:$D$54,"Sim",$O$47:$O$54,"Completo",$F$47:$F$54,"BRL",$J$47:$J$54,"&lt;"&amp;EDATE(AA$108,1),$K$47:$K$54,"&gt;="&amp;AA$108))))</x:f>
        <x:v>n.a.</x:v>
      </x:c>
      <x:c r="AB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comuns",IF($D$102=0,0,"n.a."),IF($D$102=0,"n.a.",IF(COUNTIFS($D$47:$D$54,"Sim",$O$47:$O$54,"&lt;&gt;Completo")&gt;0,"n.a.",SUMIFS($M$47:$M$54,$D$47:$D$54,"Sim",$O$47:$O$54,"Completo",$F$47:$F$54,"BRL",$J$47:$J$54,"&lt;"&amp;EDATE(AB$108,1),$K$47:$K$54,"&gt;="&amp;AB$108))))</x:f>
        <x:v>n.a.</x:v>
      </x:c>
      <x:c r="AC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comuns",IF($D$102=0,0,"n.a."),IF($D$102=0,"n.a.",IF(COUNTIFS($D$47:$D$54,"Sim",$O$47:$O$54,"&lt;&gt;Completo")&gt;0,"n.a.",SUMIFS($M$47:$M$54,$D$47:$D$54,"Sim",$O$47:$O$54,"Completo",$F$47:$F$54,"BRL",$J$47:$J$54,"&lt;"&amp;EDATE(AC$108,1),$K$47:$K$54,"&gt;="&amp;AC$108))))</x:f>
        <x:v>n.a.</x:v>
      </x:c>
      <x:c r="AD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comuns",IF($D$102=0,0,"n.a."),IF($D$102=0,"n.a.",IF(COUNTIFS($D$47:$D$54,"Sim",$O$47:$O$54,"&lt;&gt;Completo")&gt;0,"n.a.",SUMIFS($M$47:$M$54,$D$47:$D$54,"Sim",$O$47:$O$54,"Completo",$F$47:$F$54,"BRL",$J$47:$J$54,"&lt;"&amp;EDATE(AD$108,1),$K$47:$K$54,"&gt;="&amp;AD$108))))</x:f>
        <x:v>n.a.</x:v>
      </x:c>
      <x:c r="AE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comuns",IF($D$102=0,0,"n.a."),IF($D$102=0,"n.a.",IF(COUNTIFS($D$47:$D$54,"Sim",$O$47:$O$54,"&lt;&gt;Completo")&gt;0,"n.a.",SUMIFS($M$47:$M$54,$D$47:$D$54,"Sim",$O$47:$O$54,"Completo",$F$47:$F$54,"BRL",$J$47:$J$54,"&lt;"&amp;EDATE(AE$108,1),$K$47:$K$54,"&gt;="&amp;AE$108))))</x:f>
        <x:v>n.a.</x:v>
      </x:c>
      <x:c r="AF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comuns",IF($D$102=0,0,"n.a."),IF($D$102=0,"n.a.",IF(COUNTIFS($D$47:$D$54,"Sim",$O$47:$O$54,"&lt;&gt;Completo")&gt;0,"n.a.",SUMIFS($M$47:$M$54,$D$47:$D$54,"Sim",$O$47:$O$54,"Completo",$F$47:$F$54,"BRL",$J$47:$J$54,"&lt;"&amp;EDATE(AF$108,1),$K$47:$K$54,"&gt;="&amp;AF$108))))</x:f>
        <x:v>n.a.</x:v>
      </x:c>
      <x:c r="AG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comuns",IF($D$102=0,0,"n.a."),IF($D$102=0,"n.a.",IF(COUNTIFS($D$47:$D$54,"Sim",$O$47:$O$54,"&lt;&gt;Completo")&gt;0,"n.a.",SUMIFS($M$47:$M$54,$D$47:$D$54,"Sim",$O$47:$O$54,"Completo",$F$47:$F$54,"BRL",$J$47:$J$54,"&lt;"&amp;EDATE(AG$108,1),$K$47:$K$54,"&gt;="&amp;AG$108))))</x:f>
        <x:v>n.a.</x:v>
      </x:c>
      <x:c r="AH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comuns",IF($D$102=0,0,"n.a."),IF($D$102=0,"n.a.",IF(COUNTIFS($D$47:$D$54,"Sim",$O$47:$O$54,"&lt;&gt;Completo")&gt;0,"n.a.",SUMIFS($M$47:$M$54,$D$47:$D$54,"Sim",$O$47:$O$54,"Completo",$F$47:$F$54,"BRL",$J$47:$J$54,"&lt;"&amp;EDATE(AH$108,1),$K$47:$K$54,"&gt;="&amp;AH$108))))</x:f>
        <x:v>n.a.</x:v>
      </x:c>
      <x:c r="AI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comuns",IF($D$102=0,0,"n.a."),IF($D$102=0,"n.a.",IF(COUNTIFS($D$47:$D$54,"Sim",$O$47:$O$54,"&lt;&gt;Completo")&gt;0,"n.a.",SUMIFS($M$47:$M$54,$D$47:$D$54,"Sim",$O$47:$O$54,"Completo",$F$47:$F$54,"BRL",$J$47:$J$54,"&lt;"&amp;EDATE(AI$108,1),$K$47:$K$54,"&gt;="&amp;AI$108))))</x:f>
        <x:v>n.a.</x:v>
      </x:c>
      <x:c r="AJ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comuns",IF($D$102=0,0,"n.a."),IF($D$102=0,"n.a.",IF(COUNTIFS($D$47:$D$54,"Sim",$O$47:$O$54,"&lt;&gt;Completo")&gt;0,"n.a.",SUMIFS($M$47:$M$54,$D$47:$D$54,"Sim",$O$47:$O$54,"Completo",$F$47:$F$54,"BRL",$J$47:$J$54,"&lt;"&amp;EDATE(AJ$108,1),$K$47:$K$54,"&gt;="&amp;AJ$108))))</x:f>
        <x:v>n.a.</x:v>
      </x:c>
      <x:c r="AK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comuns",IF($D$102=0,0,"n.a."),IF($D$102=0,"n.a.",IF(COUNTIFS($D$47:$D$54,"Sim",$O$47:$O$54,"&lt;&gt;Completo")&gt;0,"n.a.",SUMIFS($M$47:$M$54,$D$47:$D$54,"Sim",$O$47:$O$54,"Completo",$F$47:$F$54,"BRL",$J$47:$J$54,"&lt;"&amp;EDATE(AK$108,1),$K$47:$K$54,"&gt;="&amp;AK$108))))</x:f>
        <x:v>n.a.</x:v>
      </x:c>
      <x:c r="AL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comuns",IF($D$102=0,0,"n.a."),IF($D$102=0,"n.a.",IF(COUNTIFS($D$47:$D$54,"Sim",$O$47:$O$54,"&lt;&gt;Completo")&gt;0,"n.a.",SUMIFS($M$47:$M$54,$D$47:$D$54,"Sim",$O$47:$O$54,"Completo",$F$47:$F$54,"BRL",$J$47:$J$54,"&lt;"&amp;EDATE(AL$108,1),$K$47:$K$54,"&gt;="&amp;AL$108))))</x:f>
        <x:v>n.a.</x:v>
      </x:c>
      <x:c r="AM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comuns",IF($D$102=0,0,"n.a."),IF($D$102=0,"n.a.",IF(COUNTIFS($D$47:$D$54,"Sim",$O$47:$O$54,"&lt;&gt;Completo")&gt;0,"n.a.",SUMIFS($M$47:$M$54,$D$47:$D$54,"Sim",$O$47:$O$54,"Completo",$F$47:$F$54,"BRL",$J$47:$J$54,"&lt;"&amp;EDATE(AM$108,1),$K$47:$K$54,"&gt;="&amp;AM$108))))</x:f>
        <x:v>n.a.</x:v>
      </x:c>
      <x:c r="AN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comuns",IF($D$102=0,0,"n.a."),IF($D$102=0,"n.a.",IF(COUNTIFS($D$47:$D$54,"Sim",$O$47:$O$54,"&lt;&gt;Completo")&gt;0,"n.a.",SUMIFS($M$47:$M$54,$D$47:$D$54,"Sim",$O$47:$O$54,"Completo",$F$47:$F$54,"BRL",$J$47:$J$54,"&lt;"&amp;EDATE(AN$108,1),$K$47:$K$54,"&gt;="&amp;AN$108))))</x:f>
        <x:v>n.a.</x:v>
      </x:c>
      <x:c r="AO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comuns",IF($D$102=0,0,"n.a."),IF($D$102=0,"n.a.",IF(COUNTIFS($D$47:$D$54,"Sim",$O$47:$O$54,"&lt;&gt;Completo")&gt;0,"n.a.",SUMIFS($M$47:$M$54,$D$47:$D$54,"Sim",$O$47:$O$54,"Completo",$F$47:$F$54,"BRL",$J$47:$J$54,"&lt;"&amp;EDATE(AO$108,1),$K$47:$K$54,"&gt;="&amp;AO$108))))</x:f>
        <x:v>n.a.</x:v>
      </x:c>
      <x:c r="AP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comuns",IF($D$102=0,0,"n.a."),IF($D$102=0,"n.a.",IF(COUNTIFS($D$47:$D$54,"Sim",$O$47:$O$54,"&lt;&gt;Completo")&gt;0,"n.a.",SUMIFS($M$47:$M$54,$D$47:$D$54,"Sim",$O$47:$O$54,"Completo",$F$47:$F$54,"BRL",$J$47:$J$54,"&lt;"&amp;EDATE(AP$108,1),$K$47:$K$54,"&gt;="&amp;AP$108))))</x:f>
        <x:v>n.a.</x:v>
      </x:c>
      <x:c r="AQ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comuns",IF($D$102=0,0,"n.a."),IF($D$102=0,"n.a.",IF(COUNTIFS($D$47:$D$54,"Sim",$O$47:$O$54,"&lt;&gt;Completo")&gt;0,"n.a.",SUMIFS($M$47:$M$54,$D$47:$D$54,"Sim",$O$47:$O$54,"Completo",$F$47:$F$54,"BRL",$J$47:$J$54,"&lt;"&amp;EDATE(AQ$108,1),$K$47:$K$54,"&gt;="&amp;AQ$108))))</x:f>
        <x:v>n.a.</x:v>
      </x:c>
      <x:c r="AR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comuns",IF($D$102=0,0,"n.a."),IF($D$102=0,"n.a.",IF(COUNTIFS($D$47:$D$54,"Sim",$O$47:$O$54,"&lt;&gt;Completo")&gt;0,"n.a.",SUMIFS($M$47:$M$54,$D$47:$D$54,"Sim",$O$47:$O$54,"Completo",$F$47:$F$54,"BRL",$J$47:$J$54,"&lt;"&amp;EDATE(AR$108,1),$K$47:$K$54,"&gt;="&amp;AR$108))))</x:f>
        <x:v>n.a.</x:v>
      </x:c>
      <x:c r="AS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comuns",IF($D$102=0,0,"n.a."),IF($D$102=0,"n.a.",IF(COUNTIFS($D$47:$D$54,"Sim",$O$47:$O$54,"&lt;&gt;Completo")&gt;0,"n.a.",SUMIFS($M$47:$M$54,$D$47:$D$54,"Sim",$O$47:$O$54,"Completo",$F$47:$F$54,"BRL",$J$47:$J$54,"&lt;"&amp;EDATE(AS$108,1),$K$47:$K$54,"&gt;="&amp;AS$108))))</x:f>
        <x:v>n.a.</x:v>
      </x:c>
      <x:c r="AT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comuns",IF($D$102=0,0,"n.a."),IF($D$102=0,"n.a.",IF(COUNTIFS($D$47:$D$54,"Sim",$O$47:$O$54,"&lt;&gt;Completo")&gt;0,"n.a.",SUMIFS($M$47:$M$54,$D$47:$D$54,"Sim",$O$47:$O$54,"Completo",$F$47:$F$54,"BRL",$J$47:$J$54,"&lt;"&amp;EDATE(AT$108,1),$K$47:$K$54,"&gt;="&amp;AT$108))))</x:f>
        <x:v>n.a.</x:v>
      </x:c>
      <x:c r="AU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comuns",IF($D$102=0,0,"n.a."),IF($D$102=0,"n.a.",IF(COUNTIFS($D$47:$D$54,"Sim",$O$47:$O$54,"&lt;&gt;Completo")&gt;0,"n.a.",SUMIFS($M$47:$M$54,$D$47:$D$54,"Sim",$O$47:$O$54,"Completo",$F$47:$F$54,"BRL",$J$47:$J$54,"&lt;"&amp;EDATE(AU$108,1),$K$47:$K$54,"&gt;="&amp;AU$108))))</x:f>
        <x:v>n.a.</x:v>
      </x:c>
      <x:c r="AV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comuns",IF($D$102=0,0,"n.a."),IF($D$102=0,"n.a.",IF(COUNTIFS($D$47:$D$54,"Sim",$O$47:$O$54,"&lt;&gt;Completo")&gt;0,"n.a.",SUMIFS($M$47:$M$54,$D$47:$D$54,"Sim",$O$47:$O$54,"Completo",$F$47:$F$54,"BRL",$J$47:$J$54,"&lt;"&amp;EDATE(AV$108,1),$K$47:$K$54,"&gt;="&amp;AV$108))))</x:f>
        <x:v>n.a.</x:v>
      </x:c>
      <x:c r="AW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comuns",IF($D$102=0,0,"n.a."),IF($D$102=0,"n.a.",IF(COUNTIFS($D$47:$D$54,"Sim",$O$47:$O$54,"&lt;&gt;Completo")&gt;0,"n.a.",SUMIFS($M$47:$M$54,$D$47:$D$54,"Sim",$O$47:$O$54,"Completo",$F$47:$F$54,"BRL",$J$47:$J$54,"&lt;"&amp;EDATE(AW$108,1),$K$47:$K$54,"&gt;="&amp;AW$108))))</x:f>
        <x:v>n.a.</x:v>
      </x:c>
      <x:c r="AX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comuns",IF($D$102=0,0,"n.a."),IF($D$102=0,"n.a.",IF(COUNTIFS($D$47:$D$54,"Sim",$O$47:$O$54,"&lt;&gt;Completo")&gt;0,"n.a.",SUMIFS($M$47:$M$54,$D$47:$D$54,"Sim",$O$47:$O$54,"Completo",$F$47:$F$54,"BRL",$J$47:$J$54,"&lt;"&amp;EDATE(AX$108,1),$K$47:$K$54,"&gt;="&amp;AX$108))))</x:f>
        <x:v>n.a.</x:v>
      </x:c>
      <x:c r="AY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comuns",IF($D$102=0,0,"n.a."),IF($D$102=0,"n.a.",IF(COUNTIFS($D$47:$D$54,"Sim",$O$47:$O$54,"&lt;&gt;Completo")&gt;0,"n.a.",SUMIFS($M$47:$M$54,$D$47:$D$54,"Sim",$O$47:$O$54,"Completo",$F$47:$F$54,"BRL",$J$47:$J$54,"&lt;"&amp;EDATE(AY$108,1),$K$47:$K$54,"&gt;="&amp;AY$108))))</x:f>
        <x:v>n.a.</x:v>
      </x:c>
      <x:c r="AZ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comuns",IF($D$102=0,0,"n.a."),IF($D$102=0,"n.a.",IF(COUNTIFS($D$47:$D$54,"Sim",$O$47:$O$54,"&lt;&gt;Completo")&gt;0,"n.a.",SUMIFS($M$47:$M$54,$D$47:$D$54,"Sim",$O$47:$O$54,"Completo",$F$47:$F$54,"BRL",$J$47:$J$54,"&lt;"&amp;EDATE(AZ$108,1),$K$47:$K$54,"&gt;="&amp;AZ$108))))</x:f>
        <x:v>n.a.</x:v>
      </x:c>
      <x:c r="BA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comuns",IF($D$102=0,0,"n.a."),IF($D$102=0,"n.a.",IF(COUNTIFS($D$47:$D$54,"Sim",$O$47:$O$54,"&lt;&gt;Completo")&gt;0,"n.a.",SUMIFS($M$47:$M$54,$D$47:$D$54,"Sim",$O$47:$O$54,"Completo",$F$47:$F$54,"BRL",$J$47:$J$54,"&lt;"&amp;EDATE(BA$108,1),$K$47:$K$54,"&gt;="&amp;BA$108))))</x:f>
        <x:v>n.a.</x:v>
      </x:c>
      <x:c r="BB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comuns",IF($D$102=0,0,"n.a."),IF($D$102=0,"n.a.",IF(COUNTIFS($D$47:$D$54,"Sim",$O$47:$O$54,"&lt;&gt;Completo")&gt;0,"n.a.",SUMIFS($M$47:$M$54,$D$47:$D$54,"Sim",$O$47:$O$54,"Completo",$F$47:$F$54,"BRL",$J$47:$J$54,"&lt;"&amp;EDATE(BB$108,1),$K$47:$K$54,"&gt;="&amp;BB$108))))</x:f>
        <x:v>n.a.</x:v>
      </x:c>
      <x:c r="BC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comuns",IF($D$102=0,0,"n.a."),IF($D$102=0,"n.a.",IF(COUNTIFS($D$47:$D$54,"Sim",$O$47:$O$54,"&lt;&gt;Completo")&gt;0,"n.a.",SUMIFS($M$47:$M$54,$D$47:$D$54,"Sim",$O$47:$O$54,"Completo",$F$47:$F$54,"BRL",$J$47:$J$54,"&lt;"&amp;EDATE(BC$108,1),$K$47:$K$54,"&gt;="&amp;BC$108))))</x:f>
        <x:v>n.a.</x:v>
      </x:c>
      <x:c r="BD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comuns",IF($D$102=0,0,"n.a."),IF($D$102=0,"n.a.",IF(COUNTIFS($D$47:$D$54,"Sim",$O$47:$O$54,"&lt;&gt;Completo")&gt;0,"n.a.",SUMIFS($M$47:$M$54,$D$47:$D$54,"Sim",$O$47:$O$54,"Completo",$F$47:$F$54,"BRL",$J$47:$J$54,"&lt;"&amp;EDATE(BD$108,1),$K$47:$K$54,"&gt;="&amp;BD$108))))</x:f>
        <x:v>n.a.</x:v>
      </x:c>
      <x:c r="BE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comuns",IF($D$102=0,0,"n.a."),IF($D$102=0,"n.a.",IF(COUNTIFS($D$47:$D$54,"Sim",$O$47:$O$54,"&lt;&gt;Completo")&gt;0,"n.a.",SUMIFS($M$47:$M$54,$D$47:$D$54,"Sim",$O$47:$O$54,"Completo",$F$47:$F$54,"BRL",$J$47:$J$54,"&lt;"&amp;EDATE(BE$108,1),$K$47:$K$54,"&gt;="&amp;BE$108))))</x:f>
        <x:v>n.a.</x:v>
      </x:c>
      <x:c r="BF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comuns",IF($D$102=0,0,"n.a."),IF($D$102=0,"n.a.",IF(COUNTIFS($D$47:$D$54,"Sim",$O$47:$O$54,"&lt;&gt;Completo")&gt;0,"n.a.",SUMIFS($M$47:$M$54,$D$47:$D$54,"Sim",$O$47:$O$54,"Completo",$F$47:$F$54,"BRL",$J$47:$J$54,"&lt;"&amp;EDATE(BF$108,1),$K$47:$K$54,"&gt;="&amp;BF$108))))</x:f>
        <x:v>n.a.</x:v>
      </x:c>
      <x:c r="BG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comuns",IF($D$102=0,0,"n.a."),IF($D$102=0,"n.a.",IF(COUNTIFS($D$47:$D$54,"Sim",$O$47:$O$54,"&lt;&gt;Completo")&gt;0,"n.a.",SUMIFS($M$47:$M$54,$D$47:$D$54,"Sim",$O$47:$O$54,"Completo",$F$47:$F$54,"BRL",$J$47:$J$54,"&lt;"&amp;EDATE(BG$108,1),$K$47:$K$54,"&gt;="&amp;BG$108))))</x:f>
        <x:v>n.a.</x:v>
      </x:c>
      <x:c r="BH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comuns",IF($D$102=0,0,"n.a."),IF($D$102=0,"n.a.",IF(COUNTIFS($D$47:$D$54,"Sim",$O$47:$O$54,"&lt;&gt;Completo")&gt;0,"n.a.",SUMIFS($M$47:$M$54,$D$47:$D$54,"Sim",$O$47:$O$54,"Completo",$F$47:$F$54,"BRL",$J$47:$J$54,"&lt;"&amp;EDATE(BH$108,1),$K$47:$K$54,"&gt;="&amp;BH$108))))</x:f>
        <x:v>n.a.</x:v>
      </x:c>
      <x:c r="BI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comuns",IF($D$102=0,0,"n.a."),IF($D$102=0,"n.a.",IF(COUNTIFS($D$47:$D$54,"Sim",$O$47:$O$54,"&lt;&gt;Completo")&gt;0,"n.a.",SUMIFS($M$47:$M$54,$D$47:$D$54,"Sim",$O$47:$O$54,"Completo",$F$47:$F$54,"BRL",$J$47:$J$54,"&lt;"&amp;EDATE(BI$108,1),$K$47:$K$54,"&gt;="&amp;BI$108))))</x:f>
        <x:v>n.a.</x:v>
      </x:c>
      <x:c r="BJ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comuns",IF($D$102=0,0,"n.a."),IF($D$102=0,"n.a.",IF(COUNTIFS($D$47:$D$54,"Sim",$O$47:$O$54,"&lt;&gt;Completo")&gt;0,"n.a.",SUMIFS($M$47:$M$54,$D$47:$D$54,"Sim",$O$47:$O$54,"Completo",$F$47:$F$54,"BRL",$J$47:$J$54,"&lt;"&amp;EDATE(BJ$108,1),$K$47:$K$54,"&gt;="&amp;BJ$108))))</x:f>
        <x:v>n.a.</x:v>
      </x:c>
      <x:c r="BK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comuns",IF($D$102=0,0,"n.a."),IF($D$102=0,"n.a.",IF(COUNTIFS($D$47:$D$54,"Sim",$O$47:$O$54,"&lt;&gt;Completo")&gt;0,"n.a.",SUMIFS($M$47:$M$54,$D$47:$D$54,"Sim",$O$47:$O$54,"Completo",$F$47:$F$54,"BRL",$J$47:$J$54,"&lt;"&amp;EDATE(BK$108,1),$K$47:$K$54,"&gt;="&amp;BK$108))))</x:f>
        <x:v>n.a.</x:v>
      </x:c>
      <x:c r="BL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comuns",IF($D$102=0,0,"n.a."),IF($D$102=0,"n.a.",IF(COUNTIFS($D$47:$D$54,"Sim",$O$47:$O$54,"&lt;&gt;Completo")&gt;0,"n.a.",SUMIFS($M$47:$M$54,$D$47:$D$54,"Sim",$O$47:$O$54,"Completo",$F$47:$F$54,"BRL",$J$47:$J$54,"&lt;"&amp;EDATE(BL$108,1),$K$47:$K$54,"&gt;="&amp;BL$108))))</x:f>
        <x:v>n.a.</x:v>
      </x:c>
      <x:c r="BM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comuns",IF($D$102=0,0,"n.a."),IF($D$102=0,"n.a.",IF(COUNTIFS($D$47:$D$54,"Sim",$O$47:$O$54,"&lt;&gt;Completo")&gt;0,"n.a.",SUMIFS($M$47:$M$54,$D$47:$D$54,"Sim",$O$47:$O$54,"Completo",$F$47:$F$54,"BRL",$J$47:$J$54,"&lt;"&amp;EDATE(BM$108,1),$K$47:$K$54,"&gt;="&amp;BM$108))))</x:f>
        <x:v>n.a.</x:v>
      </x:c>
      <x:c r="BN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comuns",IF($D$102=0,0,"n.a."),IF($D$102=0,"n.a.",IF(COUNTIFS($D$47:$D$54,"Sim",$O$47:$O$54,"&lt;&gt;Completo")&gt;0,"n.a.",SUMIFS($M$47:$M$54,$D$47:$D$54,"Sim",$O$47:$O$54,"Completo",$F$47:$F$54,"BRL",$J$47:$J$54,"&lt;"&amp;EDATE(BN$108,1),$K$47:$K$54,"&gt;="&amp;BN$108))))</x:f>
        <x:v>n.a.</x:v>
      </x:c>
      <x:c r="BO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comuns",IF($D$102=0,0,"n.a."),IF($D$102=0,"n.a.",IF(COUNTIFS($D$47:$D$54,"Sim",$O$47:$O$54,"&lt;&gt;Completo")&gt;0,"n.a.",SUMIFS($M$47:$M$54,$D$47:$D$54,"Sim",$O$47:$O$54,"Completo",$F$47:$F$54,"BRL",$J$47:$J$54,"&lt;"&amp;EDATE(BO$108,1),$K$47:$K$54,"&gt;="&amp;BO$108))))</x:f>
        <x:v>n.a.</x:v>
      </x:c>
      <x:c r="BP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comuns",IF($D$102=0,0,"n.a."),IF($D$102=0,"n.a.",IF(COUNTIFS($D$47:$D$54,"Sim",$O$47:$O$54,"&lt;&gt;Completo")&gt;0,"n.a.",SUMIFS($M$47:$M$54,$D$47:$D$54,"Sim",$O$47:$O$54,"Completo",$F$47:$F$54,"BRL",$J$47:$J$54,"&lt;"&amp;EDATE(BP$108,1),$K$47:$K$54,"&gt;="&amp;BP$108))))</x:f>
        <x:v>n.a.</x:v>
      </x:c>
      <x:c r="BQ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comuns",IF($D$102=0,0,"n.a."),IF($D$102=0,"n.a.",IF(COUNTIFS($D$47:$D$54,"Sim",$O$47:$O$54,"&lt;&gt;Completo")&gt;0,"n.a.",SUMIFS($M$47:$M$54,$D$47:$D$54,"Sim",$O$47:$O$54,"Completo",$F$47:$F$54,"BRL",$J$47:$J$54,"&lt;"&amp;EDATE(BQ$108,1),$K$47:$K$54,"&gt;="&amp;BQ$108))))</x:f>
        <x:v>n.a.</x:v>
      </x:c>
      <x:c r="BR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comuns",IF($D$102=0,0,"n.a."),IF($D$102=0,"n.a.",IF(COUNTIFS($D$47:$D$54,"Sim",$O$47:$O$54,"&lt;&gt;Completo")&gt;0,"n.a.",SUMIFS($M$47:$M$54,$D$47:$D$54,"Sim",$O$47:$O$54,"Completo",$F$47:$F$54,"BRL",$J$47:$J$54,"&lt;"&amp;EDATE(BR$108,1),$K$47:$K$54,"&gt;="&amp;BR$108))))</x:f>
        <x:v>n.a.</x:v>
      </x:c>
      <x:c r="BS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comuns",IF($D$102=0,0,"n.a."),IF($D$102=0,"n.a.",IF(COUNTIFS($D$47:$D$54,"Sim",$O$47:$O$54,"&lt;&gt;Completo")&gt;0,"n.a.",SUMIFS($M$47:$M$54,$D$47:$D$54,"Sim",$O$47:$O$54,"Completo",$F$47:$F$54,"BRL",$J$47:$J$54,"&lt;"&amp;EDATE(BS$108,1),$K$47:$K$54,"&gt;="&amp;BS$108))))</x:f>
        <x:v>n.a.</x:v>
      </x:c>
      <x:c r="BT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comuns",IF($D$102=0,0,"n.a."),IF($D$102=0,"n.a.",IF(COUNTIFS($D$47:$D$54,"Sim",$O$47:$O$54,"&lt;&gt;Completo")&gt;0,"n.a.",SUMIFS($M$47:$M$54,$D$47:$D$54,"Sim",$O$47:$O$54,"Completo",$F$47:$F$54,"BRL",$J$47:$J$54,"&lt;"&amp;EDATE(BT$108,1),$K$47:$K$54,"&gt;="&amp;BT$108))))</x:f>
        <x:v>n.a.</x:v>
      </x:c>
      <x:c r="BU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comuns",IF($D$102=0,0,"n.a."),IF($D$102=0,"n.a.",IF(COUNTIFS($D$47:$D$54,"Sim",$O$47:$O$54,"&lt;&gt;Completo")&gt;0,"n.a.",SUMIFS($M$47:$M$54,$D$47:$D$54,"Sim",$O$47:$O$54,"Completo",$F$47:$F$54,"BRL",$J$47:$J$54,"&lt;"&amp;EDATE(BU$108,1),$K$47:$K$54,"&gt;="&amp;BU$108))))</x:f>
        <x:v>n.a.</x:v>
      </x:c>
      <x:c r="BV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comuns",IF($D$102=0,0,"n.a."),IF($D$102=0,"n.a.",IF(COUNTIFS($D$47:$D$54,"Sim",$O$47:$O$54,"&lt;&gt;Completo")&gt;0,"n.a.",SUMIFS($M$47:$M$54,$D$47:$D$54,"Sim",$O$47:$O$54,"Completo",$F$47:$F$54,"BRL",$J$47:$J$54,"&lt;"&amp;EDATE(BV$108,1),$K$47:$K$54,"&gt;="&amp;BV$108))))</x:f>
        <x:v>n.a.</x:v>
      </x:c>
      <x:c r="BW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comuns",IF($D$102=0,0,"n.a."),IF($D$102=0,"n.a.",IF(COUNTIFS($D$47:$D$54,"Sim",$O$47:$O$54,"&lt;&gt;Completo")&gt;0,"n.a.",SUMIFS($M$47:$M$54,$D$47:$D$54,"Sim",$O$47:$O$54,"Completo",$F$47:$F$54,"BRL",$J$47:$J$54,"&lt;"&amp;EDATE(BW$108,1),$K$47:$K$54,"&gt;="&amp;BW$108))))</x:f>
        <x:v>n.a.</x:v>
      </x:c>
      <x:c r="BX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comuns",IF($D$102=0,0,"n.a."),IF($D$102=0,"n.a.",IF(COUNTIFS($D$47:$D$54,"Sim",$O$47:$O$54,"&lt;&gt;Completo")&gt;0,"n.a.",SUMIFS($M$47:$M$54,$D$47:$D$54,"Sim",$O$47:$O$54,"Completo",$F$47:$F$54,"BRL",$J$47:$J$54,"&lt;"&amp;EDATE(BX$108,1),$K$47:$K$54,"&gt;="&amp;BX$108))))</x:f>
        <x:v>n.a.</x:v>
      </x:c>
      <x:c r="BY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comuns",IF($D$102=0,0,"n.a."),IF($D$102=0,"n.a.",IF(COUNTIFS($D$47:$D$54,"Sim",$O$47:$O$54,"&lt;&gt;Completo")&gt;0,"n.a.",SUMIFS($M$47:$M$54,$D$47:$D$54,"Sim",$O$47:$O$54,"Completo",$F$47:$F$54,"BRL",$J$47:$J$54,"&lt;"&amp;EDATE(BY$108,1),$K$47:$K$54,"&gt;="&amp;BY$108))))</x:f>
        <x:v>n.a.</x:v>
      </x:c>
      <x:c r="BZ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comuns",IF($D$102=0,0,"n.a."),IF($D$102=0,"n.a.",IF(COUNTIFS($D$47:$D$54,"Sim",$O$47:$O$54,"&lt;&gt;Completo")&gt;0,"n.a.",SUMIFS($M$47:$M$54,$D$47:$D$54,"Sim",$O$47:$O$54,"Completo",$F$47:$F$54,"BRL",$J$47:$J$54,"&lt;"&amp;EDATE(BZ$108,1),$K$47:$K$54,"&gt;="&amp;BZ$108))))</x:f>
        <x:v>n.a.</x:v>
      </x:c>
      <x:c r="CA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comuns",IF($D$102=0,0,"n.a."),IF($D$102=0,"n.a.",IF(COUNTIFS($D$47:$D$54,"Sim",$O$47:$O$54,"&lt;&gt;Completo")&gt;0,"n.a.",SUMIFS($M$47:$M$54,$D$47:$D$54,"Sim",$O$47:$O$54,"Completo",$F$47:$F$54,"BRL",$J$47:$J$54,"&lt;"&amp;EDATE(CA$108,1),$K$47:$K$54,"&gt;="&amp;CA$108))))</x:f>
        <x:v>n.a.</x:v>
      </x:c>
      <x:c r="CB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comuns",IF($D$102=0,0,"n.a."),IF($D$102=0,"n.a.",IF(COUNTIFS($D$47:$D$54,"Sim",$O$47:$O$54,"&lt;&gt;Completo")&gt;0,"n.a.",SUMIFS($M$47:$M$54,$D$47:$D$54,"Sim",$O$47:$O$54,"Completo",$F$47:$F$54,"BRL",$J$47:$J$54,"&lt;"&amp;EDATE(CB$108,1),$K$47:$K$54,"&gt;="&amp;CB$108))))</x:f>
        <x:v>n.a.</x:v>
      </x:c>
      <x:c r="CC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comuns",IF($D$102=0,0,"n.a."),IF($D$102=0,"n.a.",IF(COUNTIFS($D$47:$D$54,"Sim",$O$47:$O$54,"&lt;&gt;Completo")&gt;0,"n.a.",SUMIFS($M$47:$M$54,$D$47:$D$54,"Sim",$O$47:$O$54,"Completo",$F$47:$F$54,"BRL",$J$47:$J$54,"&lt;"&amp;EDATE(CC$108,1),$K$47:$K$54,"&gt;="&amp;CC$108))))</x:f>
        <x:v>n.a.</x:v>
      </x:c>
      <x:c r="CD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comuns",IF($D$102=0,0,"n.a."),IF($D$102=0,"n.a.",IF(COUNTIFS($D$47:$D$54,"Sim",$O$47:$O$54,"&lt;&gt;Completo")&gt;0,"n.a.",SUMIFS($M$47:$M$54,$D$47:$D$54,"Sim",$O$47:$O$54,"Completo",$F$47:$F$54,"BRL",$J$47:$J$54,"&lt;"&amp;EDATE(CD$108,1),$K$47:$K$54,"&gt;="&amp;CD$108))))</x:f>
        <x:v>n.a.</x:v>
      </x:c>
      <x:c r="CE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comuns",IF($D$102=0,0,"n.a."),IF($D$102=0,"n.a.",IF(COUNTIFS($D$47:$D$54,"Sim",$O$47:$O$54,"&lt;&gt;Completo")&gt;0,"n.a.",SUMIFS($M$47:$M$54,$D$47:$D$54,"Sim",$O$47:$O$54,"Completo",$F$47:$F$54,"BRL",$J$47:$J$54,"&lt;"&amp;EDATE(CE$108,1),$K$47:$K$54,"&gt;="&amp;CE$108))))</x:f>
        <x:v>n.a.</x:v>
      </x:c>
      <x:c r="CF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comuns",IF($D$102=0,0,"n.a."),IF($D$102=0,"n.a.",IF(COUNTIFS($D$47:$D$54,"Sim",$O$47:$O$54,"&lt;&gt;Completo")&gt;0,"n.a.",SUMIFS($M$47:$M$54,$D$47:$D$54,"Sim",$O$47:$O$54,"Completo",$F$47:$F$54,"BRL",$J$47:$J$54,"&lt;"&amp;EDATE(CF$108,1),$K$47:$K$54,"&gt;="&amp;CF$108))))</x:f>
        <x:v>n.a.</x:v>
      </x:c>
      <x:c r="CG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comuns",IF($D$102=0,0,"n.a."),IF($D$102=0,"n.a.",IF(COUNTIFS($D$47:$D$54,"Sim",$O$47:$O$54,"&lt;&gt;Completo")&gt;0,"n.a.",SUMIFS($M$47:$M$54,$D$47:$D$54,"Sim",$O$47:$O$54,"Completo",$F$47:$F$54,"BRL",$J$47:$J$54,"&lt;"&amp;EDATE(CG$108,1),$K$47:$K$54,"&gt;="&amp;CG$108))))</x:f>
        <x:v>n.a.</x:v>
      </x:c>
      <x:c r="CH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comuns",IF($D$102=0,0,"n.a."),IF($D$102=0,"n.a.",IF(COUNTIFS($D$47:$D$54,"Sim",$O$47:$O$54,"&lt;&gt;Completo")&gt;0,"n.a.",SUMIFS($M$47:$M$54,$D$47:$D$54,"Sim",$O$47:$O$54,"Completo",$F$47:$F$54,"BRL",$J$47:$J$54,"&lt;"&amp;EDATE(CH$108,1),$K$47:$K$54,"&gt;="&amp;CH$108))))</x:f>
        <x:v>n.a.</x:v>
      </x:c>
      <x:c r="CI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comuns",IF($D$102=0,0,"n.a."),IF($D$102=0,"n.a.",IF(COUNTIFS($D$47:$D$54,"Sim",$O$47:$O$54,"&lt;&gt;Completo")&gt;0,"n.a.",SUMIFS($M$47:$M$54,$D$47:$D$54,"Sim",$O$47:$O$54,"Completo",$F$47:$F$54,"BRL",$J$47:$J$54,"&lt;"&amp;EDATE(CI$108,1),$K$47:$K$54,"&gt;="&amp;CI$108))))</x:f>
        <x:v>n.a.</x:v>
      </x:c>
      <x:c r="CJ124" s="80" t="str">
        <x:f>IF($D$6="Sem custos comuns",IF($D$102=0,0,"n.a."),IF($D$102=0,"n.a.",IF(COUNTIFS($D$47:$D$54,"Sim",$O$47:$O$54,"&lt;&gt;Completo")&gt;0,"n.a.",SUMIFS($M$47:$M$54,$D$47:$D$54,"Sim",$O$47:$O$54,"Completo",$F$47:$F$54,"BRL",$J$47:$J$54,"&lt;"&amp;EDATE(CJ$108,1),$K$47:$K$54,"&gt;="&amp;CJ$108))))</x:f>
        <x:v>n.a.</x:v>
      </x:c>
    </x:row>
    <x:row r="125" ht="22" customHeight="1">
      <x:c r="A125" s="2"/>
      <x:c r="B125" s="2"/>
      <x:c r="C125" s="2" t="str">
        <x:v>CAPEX (USD)</x:v>
      </x:c>
      <x:c r="D125" s="68" t="str">
        <x:f>IF(COUNT(E125:CJ125)=84,SUM(E125:CJ125),"n.a.")</x:f>
        <x:v>n.a.</x:v>
      </x:c>
      <x:c r="E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E$108,1),$K$59:$K$98,"&gt;="&amp;E$108,$I$59:$I$98,"CAPEX"))))</x:f>
        <x:v>n.a.</x:v>
      </x:c>
      <x:c r="F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F$108,1),$K$59:$K$98,"&gt;="&amp;F$108,$I$59:$I$98,"CAPEX"))))</x:f>
        <x:v>n.a.</x:v>
      </x:c>
      <x:c r="G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G$108,1),$K$59:$K$98,"&gt;="&amp;G$108,$I$59:$I$98,"CAPEX"))))</x:f>
        <x:v>n.a.</x:v>
      </x:c>
      <x:c r="H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H$108,1),$K$59:$K$98,"&gt;="&amp;H$108,$I$59:$I$98,"CAPEX"))))</x:f>
        <x:v>n.a.</x:v>
      </x:c>
      <x:c r="I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I$108,1),$K$59:$K$98,"&gt;="&amp;I$108,$I$59:$I$98,"CAPEX"))))</x:f>
        <x:v>n.a.</x:v>
      </x:c>
      <x:c r="J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J$108,1),$K$59:$K$98,"&gt;="&amp;J$108,$I$59:$I$98,"CAPEX"))))</x:f>
        <x:v>n.a.</x:v>
      </x:c>
      <x:c r="K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K$108,1),$K$59:$K$98,"&gt;="&amp;K$108,$I$59:$I$98,"CAPEX"))))</x:f>
        <x:v>n.a.</x:v>
      </x:c>
      <x:c r="L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L$108,1),$K$59:$K$98,"&gt;="&amp;L$108,$I$59:$I$98,"CAPEX"))))</x:f>
        <x:v>n.a.</x:v>
      </x:c>
      <x:c r="M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M$108,1),$K$59:$K$98,"&gt;="&amp;M$108,$I$59:$I$98,"CAPEX"))))</x:f>
        <x:v>n.a.</x:v>
      </x:c>
      <x:c r="N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N$108,1),$K$59:$K$98,"&gt;="&amp;N$108,$I$59:$I$98,"CAPEX"))))</x:f>
        <x:v>n.a.</x:v>
      </x:c>
      <x:c r="O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O$108,1),$K$59:$K$98,"&gt;="&amp;O$108,$I$59:$I$98,"CAPEX"))))</x:f>
        <x:v>n.a.</x:v>
      </x:c>
      <x:c r="P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P$108,1),$K$59:$K$98,"&gt;="&amp;P$108,$I$59:$I$98,"CAPEX"))))</x:f>
        <x:v>n.a.</x:v>
      </x:c>
      <x:c r="Q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Q$108,1),$K$59:$K$98,"&gt;="&amp;Q$108,$I$59:$I$98,"CAPEX"))))</x:f>
        <x:v>n.a.</x:v>
      </x:c>
      <x:c r="R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R$108,1),$K$59:$K$98,"&gt;="&amp;R$108,$I$59:$I$98,"CAPEX"))))</x:f>
        <x:v>n.a.</x:v>
      </x:c>
      <x:c r="S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S$108,1),$K$59:$K$98,"&gt;="&amp;S$108,$I$59:$I$98,"CAPEX"))))</x:f>
        <x:v>n.a.</x:v>
      </x:c>
      <x:c r="T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T$108,1),$K$59:$K$98,"&gt;="&amp;T$108,$I$59:$I$98,"CAPEX"))))</x:f>
        <x:v>n.a.</x:v>
      </x:c>
      <x:c r="U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U$108,1),$K$59:$K$98,"&gt;="&amp;U$108,$I$59:$I$98,"CAPEX"))))</x:f>
        <x:v>n.a.</x:v>
      </x:c>
      <x:c r="V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V$108,1),$K$59:$K$98,"&gt;="&amp;V$108,$I$59:$I$98,"CAPEX"))))</x:f>
        <x:v>n.a.</x:v>
      </x:c>
      <x:c r="W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W$108,1),$K$59:$K$98,"&gt;="&amp;W$108,$I$59:$I$98,"CAPEX"))))</x:f>
        <x:v>n.a.</x:v>
      </x:c>
      <x:c r="X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X$108,1),$K$59:$K$98,"&gt;="&amp;X$108,$I$59:$I$98,"CAPEX"))))</x:f>
        <x:v>n.a.</x:v>
      </x:c>
      <x:c r="Y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Y$108,1),$K$59:$K$98,"&gt;="&amp;Y$108,$I$59:$I$98,"CAPEX"))))</x:f>
        <x:v>n.a.</x:v>
      </x:c>
      <x:c r="Z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Z$108,1),$K$59:$K$98,"&gt;="&amp;Z$108,$I$59:$I$98,"CAPEX"))))</x:f>
        <x:v>n.a.</x:v>
      </x:c>
      <x:c r="AA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A$108,1),$K$59:$K$98,"&gt;="&amp;AA$108,$I$59:$I$98,"CAPEX"))))</x:f>
        <x:v>n.a.</x:v>
      </x:c>
      <x:c r="AB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B$108,1),$K$59:$K$98,"&gt;="&amp;AB$108,$I$59:$I$98,"CAPEX"))))</x:f>
        <x:v>n.a.</x:v>
      </x:c>
      <x:c r="AC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C$108,1),$K$59:$K$98,"&gt;="&amp;AC$108,$I$59:$I$98,"CAPEX"))))</x:f>
        <x:v>n.a.</x:v>
      </x:c>
      <x:c r="AD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D$108,1),$K$59:$K$98,"&gt;="&amp;AD$108,$I$59:$I$98,"CAPEX"))))</x:f>
        <x:v>n.a.</x:v>
      </x:c>
      <x:c r="AE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E$108,1),$K$59:$K$98,"&gt;="&amp;AE$108,$I$59:$I$98,"CAPEX"))))</x:f>
        <x:v>n.a.</x:v>
      </x:c>
      <x:c r="AF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F$108,1),$K$59:$K$98,"&gt;="&amp;AF$108,$I$59:$I$98,"CAPEX"))))</x:f>
        <x:v>n.a.</x:v>
      </x:c>
      <x:c r="AG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G$108,1),$K$59:$K$98,"&gt;="&amp;AG$108,$I$59:$I$98,"CAPEX"))))</x:f>
        <x:v>n.a.</x:v>
      </x:c>
      <x:c r="AH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H$108,1),$K$59:$K$98,"&gt;="&amp;AH$108,$I$59:$I$98,"CAPEX"))))</x:f>
        <x:v>n.a.</x:v>
      </x:c>
      <x:c r="AI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I$108,1),$K$59:$K$98,"&gt;="&amp;AI$108,$I$59:$I$98,"CAPEX"))))</x:f>
        <x:v>n.a.</x:v>
      </x:c>
      <x:c r="AJ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J$108,1),$K$59:$K$98,"&gt;="&amp;AJ$108,$I$59:$I$98,"CAPEX"))))</x:f>
        <x:v>n.a.</x:v>
      </x:c>
      <x:c r="AK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K$108,1),$K$59:$K$98,"&gt;="&amp;AK$108,$I$59:$I$98,"CAPEX"))))</x:f>
        <x:v>n.a.</x:v>
      </x:c>
      <x:c r="AL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L$108,1),$K$59:$K$98,"&gt;="&amp;AL$108,$I$59:$I$98,"CAPEX"))))</x:f>
        <x:v>n.a.</x:v>
      </x:c>
      <x:c r="AM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M$108,1),$K$59:$K$98,"&gt;="&amp;AM$108,$I$59:$I$98,"CAPEX"))))</x:f>
        <x:v>n.a.</x:v>
      </x:c>
      <x:c r="AN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N$108,1),$K$59:$K$98,"&gt;="&amp;AN$108,$I$59:$I$98,"CAPEX"))))</x:f>
        <x:v>n.a.</x:v>
      </x:c>
      <x:c r="AO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O$108,1),$K$59:$K$98,"&gt;="&amp;AO$108,$I$59:$I$98,"CAPEX"))))</x:f>
        <x:v>n.a.</x:v>
      </x:c>
      <x:c r="AP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P$108,1),$K$59:$K$98,"&gt;="&amp;AP$108,$I$59:$I$98,"CAPEX"))))</x:f>
        <x:v>n.a.</x:v>
      </x:c>
      <x:c r="AQ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Q$108,1),$K$59:$K$98,"&gt;="&amp;AQ$108,$I$59:$I$98,"CAPEX"))))</x:f>
        <x:v>n.a.</x:v>
      </x:c>
      <x:c r="AR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R$108,1),$K$59:$K$98,"&gt;="&amp;AR$108,$I$59:$I$98,"CAPEX"))))</x:f>
        <x:v>n.a.</x:v>
      </x:c>
      <x:c r="AS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S$108,1),$K$59:$K$98,"&gt;="&amp;AS$108,$I$59:$I$98,"CAPEX"))))</x:f>
        <x:v>n.a.</x:v>
      </x:c>
      <x:c r="AT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T$108,1),$K$59:$K$98,"&gt;="&amp;AT$108,$I$59:$I$98,"CAPEX"))))</x:f>
        <x:v>n.a.</x:v>
      </x:c>
      <x:c r="AU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U$108,1),$K$59:$K$98,"&gt;="&amp;AU$108,$I$59:$I$98,"CAPEX"))))</x:f>
        <x:v>n.a.</x:v>
      </x:c>
      <x:c r="AV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V$108,1),$K$59:$K$98,"&gt;="&amp;AV$108,$I$59:$I$98,"CAPEX"))))</x:f>
        <x:v>n.a.</x:v>
      </x:c>
      <x:c r="AW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W$108,1),$K$59:$K$98,"&gt;="&amp;AW$108,$I$59:$I$98,"CAPEX"))))</x:f>
        <x:v>n.a.</x:v>
      </x:c>
      <x:c r="AX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X$108,1),$K$59:$K$98,"&gt;="&amp;AX$108,$I$59:$I$98,"CAPEX"))))</x:f>
        <x:v>n.a.</x:v>
      </x:c>
      <x:c r="AY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Y$108,1),$K$59:$K$98,"&gt;="&amp;AY$108,$I$59:$I$98,"CAPEX"))))</x:f>
        <x:v>n.a.</x:v>
      </x:c>
      <x:c r="AZ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Z$108,1),$K$59:$K$98,"&gt;="&amp;AZ$108,$I$59:$I$98,"CAPEX"))))</x:f>
        <x:v>n.a.</x:v>
      </x:c>
      <x:c r="BA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A$108,1),$K$59:$K$98,"&gt;="&amp;BA$108,$I$59:$I$98,"CAPEX"))))</x:f>
        <x:v>n.a.</x:v>
      </x:c>
      <x:c r="BB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B$108,1),$K$59:$K$98,"&gt;="&amp;BB$108,$I$59:$I$98,"CAPEX"))))</x:f>
        <x:v>n.a.</x:v>
      </x:c>
      <x:c r="BC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C$108,1),$K$59:$K$98,"&gt;="&amp;BC$108,$I$59:$I$98,"CAPEX"))))</x:f>
        <x:v>n.a.</x:v>
      </x:c>
      <x:c r="BD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D$108,1),$K$59:$K$98,"&gt;="&amp;BD$108,$I$59:$I$98,"CAPEX"))))</x:f>
        <x:v>n.a.</x:v>
      </x:c>
      <x:c r="BE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E$108,1),$K$59:$K$98,"&gt;="&amp;BE$108,$I$59:$I$98,"CAPEX"))))</x:f>
        <x:v>n.a.</x:v>
      </x:c>
      <x:c r="BF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F$108,1),$K$59:$K$98,"&gt;="&amp;BF$108,$I$59:$I$98,"CAPEX"))))</x:f>
        <x:v>n.a.</x:v>
      </x:c>
      <x:c r="BG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G$108,1),$K$59:$K$98,"&gt;="&amp;BG$108,$I$59:$I$98,"CAPEX"))))</x:f>
        <x:v>n.a.</x:v>
      </x:c>
      <x:c r="BH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H$108,1),$K$59:$K$98,"&gt;="&amp;BH$108,$I$59:$I$98,"CAPEX"))))</x:f>
        <x:v>n.a.</x:v>
      </x:c>
      <x:c r="BI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I$108,1),$K$59:$K$98,"&gt;="&amp;BI$108,$I$59:$I$98,"CAPEX"))))</x:f>
        <x:v>n.a.</x:v>
      </x:c>
      <x:c r="BJ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J$108,1),$K$59:$K$98,"&gt;="&amp;BJ$108,$I$59:$I$98,"CAPEX"))))</x:f>
        <x:v>n.a.</x:v>
      </x:c>
      <x:c r="BK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K$108,1),$K$59:$K$98,"&gt;="&amp;BK$108,$I$59:$I$98,"CAPEX"))))</x:f>
        <x:v>n.a.</x:v>
      </x:c>
      <x:c r="BL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L$108,1),$K$59:$K$98,"&gt;="&amp;BL$108,$I$59:$I$98,"CAPEX"))))</x:f>
        <x:v>n.a.</x:v>
      </x:c>
      <x:c r="BM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M$108,1),$K$59:$K$98,"&gt;="&amp;BM$108,$I$59:$I$98,"CAPEX"))))</x:f>
        <x:v>n.a.</x:v>
      </x:c>
      <x:c r="BN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N$108,1),$K$59:$K$98,"&gt;="&amp;BN$108,$I$59:$I$98,"CAPEX"))))</x:f>
        <x:v>n.a.</x:v>
      </x:c>
      <x:c r="BO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O$108,1),$K$59:$K$98,"&gt;="&amp;BO$108,$I$59:$I$98,"CAPEX"))))</x:f>
        <x:v>n.a.</x:v>
      </x:c>
      <x:c r="BP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P$108,1),$K$59:$K$98,"&gt;="&amp;BP$108,$I$59:$I$98,"CAPEX"))))</x:f>
        <x:v>n.a.</x:v>
      </x:c>
      <x:c r="BQ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Q$108,1),$K$59:$K$98,"&gt;="&amp;BQ$108,$I$59:$I$98,"CAPEX"))))</x:f>
        <x:v>n.a.</x:v>
      </x:c>
      <x:c r="BR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R$108,1),$K$59:$K$98,"&gt;="&amp;BR$108,$I$59:$I$98,"CAPEX"))))</x:f>
        <x:v>n.a.</x:v>
      </x:c>
      <x:c r="BS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S$108,1),$K$59:$K$98,"&gt;="&amp;BS$108,$I$59:$I$98,"CAPEX"))))</x:f>
        <x:v>n.a.</x:v>
      </x:c>
      <x:c r="BT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T$108,1),$K$59:$K$98,"&gt;="&amp;BT$108,$I$59:$I$98,"CAPEX"))))</x:f>
        <x:v>n.a.</x:v>
      </x:c>
      <x:c r="BU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U$108,1),$K$59:$K$98,"&gt;="&amp;BU$108,$I$59:$I$98,"CAPEX"))))</x:f>
        <x:v>n.a.</x:v>
      </x:c>
      <x:c r="BV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V$108,1),$K$59:$K$98,"&gt;="&amp;BV$108,$I$59:$I$98,"CAPEX"))))</x:f>
        <x:v>n.a.</x:v>
      </x:c>
      <x:c r="BW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W$108,1),$K$59:$K$98,"&gt;="&amp;BW$108,$I$59:$I$98,"CAPEX"))))</x:f>
        <x:v>n.a.</x:v>
      </x:c>
      <x:c r="BX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X$108,1),$K$59:$K$98,"&gt;="&amp;BX$108,$I$59:$I$98,"CAPEX"))))</x:f>
        <x:v>n.a.</x:v>
      </x:c>
      <x:c r="BY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Y$108,1),$K$59:$K$98,"&gt;="&amp;BY$108,$I$59:$I$98,"CAPEX"))))</x:f>
        <x:v>n.a.</x:v>
      </x:c>
      <x:c r="BZ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Z$108,1),$K$59:$K$98,"&gt;="&amp;BZ$108,$I$59:$I$98,"CAPEX"))))</x:f>
        <x:v>n.a.</x:v>
      </x:c>
      <x:c r="CA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A$108,1),$K$59:$K$98,"&gt;="&amp;CA$108,$I$59:$I$98,"CAPEX"))))</x:f>
        <x:v>n.a.</x:v>
      </x:c>
      <x:c r="CB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B$108,1),$K$59:$K$98,"&gt;="&amp;CB$108,$I$59:$I$98,"CAPEX"))))</x:f>
        <x:v>n.a.</x:v>
      </x:c>
      <x:c r="CC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C$108,1),$K$59:$K$98,"&gt;="&amp;CC$108,$I$59:$I$98,"CAPEX"))))</x:f>
        <x:v>n.a.</x:v>
      </x:c>
      <x:c r="CD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D$108,1),$K$59:$K$98,"&gt;="&amp;CD$108,$I$59:$I$98,"CAPEX"))))</x:f>
        <x:v>n.a.</x:v>
      </x:c>
      <x:c r="CE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E$108,1),$K$59:$K$98,"&gt;="&amp;CE$108,$I$59:$I$98,"CAPEX"))))</x:f>
        <x:v>n.a.</x:v>
      </x:c>
      <x:c r="CF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F$108,1),$K$59:$K$98,"&gt;="&amp;CF$108,$I$59:$I$98,"CAPEX"))))</x:f>
        <x:v>n.a.</x:v>
      </x:c>
      <x:c r="CG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G$108,1),$K$59:$K$98,"&gt;="&amp;CG$108,$I$59:$I$98,"CAPEX"))))</x:f>
        <x:v>n.a.</x:v>
      </x:c>
      <x:c r="CH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H$108,1),$K$59:$K$98,"&gt;="&amp;CH$108,$I$59:$I$98,"CAPEX"))))</x:f>
        <x:v>n.a.</x:v>
      </x:c>
      <x:c r="CI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I$108,1),$K$59:$K$98,"&gt;="&amp;CI$108,$I$59:$I$98,"CAPEX"))))</x:f>
        <x:v>n.a.</x:v>
      </x:c>
      <x:c r="CJ125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J$108,1),$K$59:$K$98,"&gt;="&amp;CJ$108,$I$59:$I$98,"CAPEX"))))</x:f>
        <x:v>n.a.</x:v>
      </x:c>
    </x:row>
    <x:row r="126" ht="22" customHeight="1">
      <x:c r="A126" s="2"/>
      <x:c r="B126" s="2"/>
      <x:c r="C126" s="2" t="str">
        <x:v>CAPEX (BRL)</x:v>
      </x:c>
      <x:c r="D126" s="79" t="str">
        <x:f>IF(COUNT(E126:CJ126)=84,SUM(E126:CJ126),"n.a.")</x:f>
        <x:v>n.a.</x:v>
      </x:c>
      <x:c r="E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E$108,1),$K$59:$K$98,"&gt;="&amp;E$108,$I$59:$I$98,"CAPEX"))))</x:f>
        <x:v>n.a.</x:v>
      </x:c>
      <x:c r="F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F$108,1),$K$59:$K$98,"&gt;="&amp;F$108,$I$59:$I$98,"CAPEX"))))</x:f>
        <x:v>n.a.</x:v>
      </x:c>
      <x:c r="G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G$108,1),$K$59:$K$98,"&gt;="&amp;G$108,$I$59:$I$98,"CAPEX"))))</x:f>
        <x:v>n.a.</x:v>
      </x:c>
      <x:c r="H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H$108,1),$K$59:$K$98,"&gt;="&amp;H$108,$I$59:$I$98,"CAPEX"))))</x:f>
        <x:v>n.a.</x:v>
      </x:c>
      <x:c r="I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I$108,1),$K$59:$K$98,"&gt;="&amp;I$108,$I$59:$I$98,"CAPEX"))))</x:f>
        <x:v>n.a.</x:v>
      </x:c>
      <x:c r="J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J$108,1),$K$59:$K$98,"&gt;="&amp;J$108,$I$59:$I$98,"CAPEX"))))</x:f>
        <x:v>n.a.</x:v>
      </x:c>
      <x:c r="K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K$108,1),$K$59:$K$98,"&gt;="&amp;K$108,$I$59:$I$98,"CAPEX"))))</x:f>
        <x:v>n.a.</x:v>
      </x:c>
      <x:c r="L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L$108,1),$K$59:$K$98,"&gt;="&amp;L$108,$I$59:$I$98,"CAPEX"))))</x:f>
        <x:v>n.a.</x:v>
      </x:c>
      <x:c r="M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M$108,1),$K$59:$K$98,"&gt;="&amp;M$108,$I$59:$I$98,"CAPEX"))))</x:f>
        <x:v>n.a.</x:v>
      </x:c>
      <x:c r="N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N$108,1),$K$59:$K$98,"&gt;="&amp;N$108,$I$59:$I$98,"CAPEX"))))</x:f>
        <x:v>n.a.</x:v>
      </x:c>
      <x:c r="O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O$108,1),$K$59:$K$98,"&gt;="&amp;O$108,$I$59:$I$98,"CAPEX"))))</x:f>
        <x:v>n.a.</x:v>
      </x:c>
      <x:c r="P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P$108,1),$K$59:$K$98,"&gt;="&amp;P$108,$I$59:$I$98,"CAPEX"))))</x:f>
        <x:v>n.a.</x:v>
      </x:c>
      <x:c r="Q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Q$108,1),$K$59:$K$98,"&gt;="&amp;Q$108,$I$59:$I$98,"CAPEX"))))</x:f>
        <x:v>n.a.</x:v>
      </x:c>
      <x:c r="R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R$108,1),$K$59:$K$98,"&gt;="&amp;R$108,$I$59:$I$98,"CAPEX"))))</x:f>
        <x:v>n.a.</x:v>
      </x:c>
      <x:c r="S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S$108,1),$K$59:$K$98,"&gt;="&amp;S$108,$I$59:$I$98,"CAPEX"))))</x:f>
        <x:v>n.a.</x:v>
      </x:c>
      <x:c r="T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T$108,1),$K$59:$K$98,"&gt;="&amp;T$108,$I$59:$I$98,"CAPEX"))))</x:f>
        <x:v>n.a.</x:v>
      </x:c>
      <x:c r="U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U$108,1),$K$59:$K$98,"&gt;="&amp;U$108,$I$59:$I$98,"CAPEX"))))</x:f>
        <x:v>n.a.</x:v>
      </x:c>
      <x:c r="V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V$108,1),$K$59:$K$98,"&gt;="&amp;V$108,$I$59:$I$98,"CAPEX"))))</x:f>
        <x:v>n.a.</x:v>
      </x:c>
      <x:c r="W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W$108,1),$K$59:$K$98,"&gt;="&amp;W$108,$I$59:$I$98,"CAPEX"))))</x:f>
        <x:v>n.a.</x:v>
      </x:c>
      <x:c r="X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X$108,1),$K$59:$K$98,"&gt;="&amp;X$108,$I$59:$I$98,"CAPEX"))))</x:f>
        <x:v>n.a.</x:v>
      </x:c>
      <x:c r="Y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Y$108,1),$K$59:$K$98,"&gt;="&amp;Y$108,$I$59:$I$98,"CAPEX"))))</x:f>
        <x:v>n.a.</x:v>
      </x:c>
      <x:c r="Z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Z$108,1),$K$59:$K$98,"&gt;="&amp;Z$108,$I$59:$I$98,"CAPEX"))))</x:f>
        <x:v>n.a.</x:v>
      </x:c>
      <x:c r="AA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A$108,1),$K$59:$K$98,"&gt;="&amp;AA$108,$I$59:$I$98,"CAPEX"))))</x:f>
        <x:v>n.a.</x:v>
      </x:c>
      <x:c r="AB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B$108,1),$K$59:$K$98,"&gt;="&amp;AB$108,$I$59:$I$98,"CAPEX"))))</x:f>
        <x:v>n.a.</x:v>
      </x:c>
      <x:c r="AC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C$108,1),$K$59:$K$98,"&gt;="&amp;AC$108,$I$59:$I$98,"CAPEX"))))</x:f>
        <x:v>n.a.</x:v>
      </x:c>
      <x:c r="AD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D$108,1),$K$59:$K$98,"&gt;="&amp;AD$108,$I$59:$I$98,"CAPEX"))))</x:f>
        <x:v>n.a.</x:v>
      </x:c>
      <x:c r="AE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E$108,1),$K$59:$K$98,"&gt;="&amp;AE$108,$I$59:$I$98,"CAPEX"))))</x:f>
        <x:v>n.a.</x:v>
      </x:c>
      <x:c r="AF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F$108,1),$K$59:$K$98,"&gt;="&amp;AF$108,$I$59:$I$98,"CAPEX"))))</x:f>
        <x:v>n.a.</x:v>
      </x:c>
      <x:c r="AG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G$108,1),$K$59:$K$98,"&gt;="&amp;AG$108,$I$59:$I$98,"CAPEX"))))</x:f>
        <x:v>n.a.</x:v>
      </x:c>
      <x:c r="AH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H$108,1),$K$59:$K$98,"&gt;="&amp;AH$108,$I$59:$I$98,"CAPEX"))))</x:f>
        <x:v>n.a.</x:v>
      </x:c>
      <x:c r="AI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I$108,1),$K$59:$K$98,"&gt;="&amp;AI$108,$I$59:$I$98,"CAPEX"))))</x:f>
        <x:v>n.a.</x:v>
      </x:c>
      <x:c r="AJ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J$108,1),$K$59:$K$98,"&gt;="&amp;AJ$108,$I$59:$I$98,"CAPEX"))))</x:f>
        <x:v>n.a.</x:v>
      </x:c>
      <x:c r="AK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K$108,1),$K$59:$K$98,"&gt;="&amp;AK$108,$I$59:$I$98,"CAPEX"))))</x:f>
        <x:v>n.a.</x:v>
      </x:c>
      <x:c r="AL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L$108,1),$K$59:$K$98,"&gt;="&amp;AL$108,$I$59:$I$98,"CAPEX"))))</x:f>
        <x:v>n.a.</x:v>
      </x:c>
      <x:c r="AM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M$108,1),$K$59:$K$98,"&gt;="&amp;AM$108,$I$59:$I$98,"CAPEX"))))</x:f>
        <x:v>n.a.</x:v>
      </x:c>
      <x:c r="AN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N$108,1),$K$59:$K$98,"&gt;="&amp;AN$108,$I$59:$I$98,"CAPEX"))))</x:f>
        <x:v>n.a.</x:v>
      </x:c>
      <x:c r="AO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O$108,1),$K$59:$K$98,"&gt;="&amp;AO$108,$I$59:$I$98,"CAPEX"))))</x:f>
        <x:v>n.a.</x:v>
      </x:c>
      <x:c r="AP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P$108,1),$K$59:$K$98,"&gt;="&amp;AP$108,$I$59:$I$98,"CAPEX"))))</x:f>
        <x:v>n.a.</x:v>
      </x:c>
      <x:c r="AQ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Q$108,1),$K$59:$K$98,"&gt;="&amp;AQ$108,$I$59:$I$98,"CAPEX"))))</x:f>
        <x:v>n.a.</x:v>
      </x:c>
      <x:c r="AR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R$108,1),$K$59:$K$98,"&gt;="&amp;AR$108,$I$59:$I$98,"CAPEX"))))</x:f>
        <x:v>n.a.</x:v>
      </x:c>
      <x:c r="AS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S$108,1),$K$59:$K$98,"&gt;="&amp;AS$108,$I$59:$I$98,"CAPEX"))))</x:f>
        <x:v>n.a.</x:v>
      </x:c>
      <x:c r="AT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T$108,1),$K$59:$K$98,"&gt;="&amp;AT$108,$I$59:$I$98,"CAPEX"))))</x:f>
        <x:v>n.a.</x:v>
      </x:c>
      <x:c r="AU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U$108,1),$K$59:$K$98,"&gt;="&amp;AU$108,$I$59:$I$98,"CAPEX"))))</x:f>
        <x:v>n.a.</x:v>
      </x:c>
      <x:c r="AV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V$108,1),$K$59:$K$98,"&gt;="&amp;AV$108,$I$59:$I$98,"CAPEX"))))</x:f>
        <x:v>n.a.</x:v>
      </x:c>
      <x:c r="AW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W$108,1),$K$59:$K$98,"&gt;="&amp;AW$108,$I$59:$I$98,"CAPEX"))))</x:f>
        <x:v>n.a.</x:v>
      </x:c>
      <x:c r="AX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X$108,1),$K$59:$K$98,"&gt;="&amp;AX$108,$I$59:$I$98,"CAPEX"))))</x:f>
        <x:v>n.a.</x:v>
      </x:c>
      <x:c r="AY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Y$108,1),$K$59:$K$98,"&gt;="&amp;AY$108,$I$59:$I$98,"CAPEX"))))</x:f>
        <x:v>n.a.</x:v>
      </x:c>
      <x:c r="AZ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Z$108,1),$K$59:$K$98,"&gt;="&amp;AZ$108,$I$59:$I$98,"CAPEX"))))</x:f>
        <x:v>n.a.</x:v>
      </x:c>
      <x:c r="BA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A$108,1),$K$59:$K$98,"&gt;="&amp;BA$108,$I$59:$I$98,"CAPEX"))))</x:f>
        <x:v>n.a.</x:v>
      </x:c>
      <x:c r="BB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B$108,1),$K$59:$K$98,"&gt;="&amp;BB$108,$I$59:$I$98,"CAPEX"))))</x:f>
        <x:v>n.a.</x:v>
      </x:c>
      <x:c r="BC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C$108,1),$K$59:$K$98,"&gt;="&amp;BC$108,$I$59:$I$98,"CAPEX"))))</x:f>
        <x:v>n.a.</x:v>
      </x:c>
      <x:c r="BD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D$108,1),$K$59:$K$98,"&gt;="&amp;BD$108,$I$59:$I$98,"CAPEX"))))</x:f>
        <x:v>n.a.</x:v>
      </x:c>
      <x:c r="BE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E$108,1),$K$59:$K$98,"&gt;="&amp;BE$108,$I$59:$I$98,"CAPEX"))))</x:f>
        <x:v>n.a.</x:v>
      </x:c>
      <x:c r="BF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F$108,1),$K$59:$K$98,"&gt;="&amp;BF$108,$I$59:$I$98,"CAPEX"))))</x:f>
        <x:v>n.a.</x:v>
      </x:c>
      <x:c r="BG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G$108,1),$K$59:$K$98,"&gt;="&amp;BG$108,$I$59:$I$98,"CAPEX"))))</x:f>
        <x:v>n.a.</x:v>
      </x:c>
      <x:c r="BH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H$108,1),$K$59:$K$98,"&gt;="&amp;BH$108,$I$59:$I$98,"CAPEX"))))</x:f>
        <x:v>n.a.</x:v>
      </x:c>
      <x:c r="BI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I$108,1),$K$59:$K$98,"&gt;="&amp;BI$108,$I$59:$I$98,"CAPEX"))))</x:f>
        <x:v>n.a.</x:v>
      </x:c>
      <x:c r="BJ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J$108,1),$K$59:$K$98,"&gt;="&amp;BJ$108,$I$59:$I$98,"CAPEX"))))</x:f>
        <x:v>n.a.</x:v>
      </x:c>
      <x:c r="BK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K$108,1),$K$59:$K$98,"&gt;="&amp;BK$108,$I$59:$I$98,"CAPEX"))))</x:f>
        <x:v>n.a.</x:v>
      </x:c>
      <x:c r="BL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L$108,1),$K$59:$K$98,"&gt;="&amp;BL$108,$I$59:$I$98,"CAPEX"))))</x:f>
        <x:v>n.a.</x:v>
      </x:c>
      <x:c r="BM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M$108,1),$K$59:$K$98,"&gt;="&amp;BM$108,$I$59:$I$98,"CAPEX"))))</x:f>
        <x:v>n.a.</x:v>
      </x:c>
      <x:c r="BN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N$108,1),$K$59:$K$98,"&gt;="&amp;BN$108,$I$59:$I$98,"CAPEX"))))</x:f>
        <x:v>n.a.</x:v>
      </x:c>
      <x:c r="BO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O$108,1),$K$59:$K$98,"&gt;="&amp;BO$108,$I$59:$I$98,"CAPEX"))))</x:f>
        <x:v>n.a.</x:v>
      </x:c>
      <x:c r="BP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P$108,1),$K$59:$K$98,"&gt;="&amp;BP$108,$I$59:$I$98,"CAPEX"))))</x:f>
        <x:v>n.a.</x:v>
      </x:c>
      <x:c r="BQ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Q$108,1),$K$59:$K$98,"&gt;="&amp;BQ$108,$I$59:$I$98,"CAPEX"))))</x:f>
        <x:v>n.a.</x:v>
      </x:c>
      <x:c r="BR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R$108,1),$K$59:$K$98,"&gt;="&amp;BR$108,$I$59:$I$98,"CAPEX"))))</x:f>
        <x:v>n.a.</x:v>
      </x:c>
      <x:c r="BS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S$108,1),$K$59:$K$98,"&gt;="&amp;BS$108,$I$59:$I$98,"CAPEX"))))</x:f>
        <x:v>n.a.</x:v>
      </x:c>
      <x:c r="BT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T$108,1),$K$59:$K$98,"&gt;="&amp;BT$108,$I$59:$I$98,"CAPEX"))))</x:f>
        <x:v>n.a.</x:v>
      </x:c>
      <x:c r="BU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U$108,1),$K$59:$K$98,"&gt;="&amp;BU$108,$I$59:$I$98,"CAPEX"))))</x:f>
        <x:v>n.a.</x:v>
      </x:c>
      <x:c r="BV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V$108,1),$K$59:$K$98,"&gt;="&amp;BV$108,$I$59:$I$98,"CAPEX"))))</x:f>
        <x:v>n.a.</x:v>
      </x:c>
      <x:c r="BW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W$108,1),$K$59:$K$98,"&gt;="&amp;BW$108,$I$59:$I$98,"CAPEX"))))</x:f>
        <x:v>n.a.</x:v>
      </x:c>
      <x:c r="BX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X$108,1),$K$59:$K$98,"&gt;="&amp;BX$108,$I$59:$I$98,"CAPEX"))))</x:f>
        <x:v>n.a.</x:v>
      </x:c>
      <x:c r="BY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Y$108,1),$K$59:$K$98,"&gt;="&amp;BY$108,$I$59:$I$98,"CAPEX"))))</x:f>
        <x:v>n.a.</x:v>
      </x:c>
      <x:c r="BZ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Z$108,1),$K$59:$K$98,"&gt;="&amp;BZ$108,$I$59:$I$98,"CAPEX"))))</x:f>
        <x:v>n.a.</x:v>
      </x:c>
      <x:c r="CA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A$108,1),$K$59:$K$98,"&gt;="&amp;CA$108,$I$59:$I$98,"CAPEX"))))</x:f>
        <x:v>n.a.</x:v>
      </x:c>
      <x:c r="CB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B$108,1),$K$59:$K$98,"&gt;="&amp;CB$108,$I$59:$I$98,"CAPEX"))))</x:f>
        <x:v>n.a.</x:v>
      </x:c>
      <x:c r="CC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C$108,1),$K$59:$K$98,"&gt;="&amp;CC$108,$I$59:$I$98,"CAPEX"))))</x:f>
        <x:v>n.a.</x:v>
      </x:c>
      <x:c r="CD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D$108,1),$K$59:$K$98,"&gt;="&amp;CD$108,$I$59:$I$98,"CAPEX"))))</x:f>
        <x:v>n.a.</x:v>
      </x:c>
      <x:c r="CE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E$108,1),$K$59:$K$98,"&gt;="&amp;CE$108,$I$59:$I$98,"CAPEX"))))</x:f>
        <x:v>n.a.</x:v>
      </x:c>
      <x:c r="CF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F$108,1),$K$59:$K$98,"&gt;="&amp;CF$108,$I$59:$I$98,"CAPEX"))))</x:f>
        <x:v>n.a.</x:v>
      </x:c>
      <x:c r="CG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G$108,1),$K$59:$K$98,"&gt;="&amp;CG$108,$I$59:$I$98,"CAPEX"))))</x:f>
        <x:v>n.a.</x:v>
      </x:c>
      <x:c r="CH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H$108,1),$K$59:$K$98,"&gt;="&amp;CH$108,$I$59:$I$98,"CAPEX"))))</x:f>
        <x:v>n.a.</x:v>
      </x:c>
      <x:c r="CI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I$108,1),$K$59:$K$98,"&gt;="&amp;CI$108,$I$59:$I$98,"CAPEX"))))</x:f>
        <x:v>n.a.</x:v>
      </x:c>
      <x:c r="CJ126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J$108,1),$K$59:$K$98,"&gt;="&amp;CJ$108,$I$59:$I$98,"CAPEX"))))</x:f>
        <x:v>n.a.</x:v>
      </x:c>
    </x:row>
    <x:row r="127" ht="22" customHeight="1">
      <x:c r="A127" s="2"/>
      <x:c r="B127" s="2"/>
      <x:c r="C127" s="2" t="str">
        <x:v>OPEX (USD)</x:v>
      </x:c>
      <x:c r="D127" s="68" t="str">
        <x:f>IF(COUNT(E127:CJ127)=84,SUM(E127:CJ127),"n.a.")</x:f>
        <x:v>n.a.</x:v>
      </x:c>
      <x:c r="E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E$108,1),$K$59:$K$98,"&gt;="&amp;E$108,$I$59:$I$98,"OPEX"))))</x:f>
        <x:v>n.a.</x:v>
      </x:c>
      <x:c r="F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F$108,1),$K$59:$K$98,"&gt;="&amp;F$108,$I$59:$I$98,"OPEX"))))</x:f>
        <x:v>n.a.</x:v>
      </x:c>
      <x:c r="G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G$108,1),$K$59:$K$98,"&gt;="&amp;G$108,$I$59:$I$98,"OPEX"))))</x:f>
        <x:v>n.a.</x:v>
      </x:c>
      <x:c r="H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H$108,1),$K$59:$K$98,"&gt;="&amp;H$108,$I$59:$I$98,"OPEX"))))</x:f>
        <x:v>n.a.</x:v>
      </x:c>
      <x:c r="I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I$108,1),$K$59:$K$98,"&gt;="&amp;I$108,$I$59:$I$98,"OPEX"))))</x:f>
        <x:v>n.a.</x:v>
      </x:c>
      <x:c r="J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J$108,1),$K$59:$K$98,"&gt;="&amp;J$108,$I$59:$I$98,"OPEX"))))</x:f>
        <x:v>n.a.</x:v>
      </x:c>
      <x:c r="K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K$108,1),$K$59:$K$98,"&gt;="&amp;K$108,$I$59:$I$98,"OPEX"))))</x:f>
        <x:v>n.a.</x:v>
      </x:c>
      <x:c r="L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L$108,1),$K$59:$K$98,"&gt;="&amp;L$108,$I$59:$I$98,"OPEX"))))</x:f>
        <x:v>n.a.</x:v>
      </x:c>
      <x:c r="M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M$108,1),$K$59:$K$98,"&gt;="&amp;M$108,$I$59:$I$98,"OPEX"))))</x:f>
        <x:v>n.a.</x:v>
      </x:c>
      <x:c r="N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N$108,1),$K$59:$K$98,"&gt;="&amp;N$108,$I$59:$I$98,"OPEX"))))</x:f>
        <x:v>n.a.</x:v>
      </x:c>
      <x:c r="O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O$108,1),$K$59:$K$98,"&gt;="&amp;O$108,$I$59:$I$98,"OPEX"))))</x:f>
        <x:v>n.a.</x:v>
      </x:c>
      <x:c r="P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P$108,1),$K$59:$K$98,"&gt;="&amp;P$108,$I$59:$I$98,"OPEX"))))</x:f>
        <x:v>n.a.</x:v>
      </x:c>
      <x:c r="Q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Q$108,1),$K$59:$K$98,"&gt;="&amp;Q$108,$I$59:$I$98,"OPEX"))))</x:f>
        <x:v>n.a.</x:v>
      </x:c>
      <x:c r="R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R$108,1),$K$59:$K$98,"&gt;="&amp;R$108,$I$59:$I$98,"OPEX"))))</x:f>
        <x:v>n.a.</x:v>
      </x:c>
      <x:c r="S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S$108,1),$K$59:$K$98,"&gt;="&amp;S$108,$I$59:$I$98,"OPEX"))))</x:f>
        <x:v>n.a.</x:v>
      </x:c>
      <x:c r="T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T$108,1),$K$59:$K$98,"&gt;="&amp;T$108,$I$59:$I$98,"OPEX"))))</x:f>
        <x:v>n.a.</x:v>
      </x:c>
      <x:c r="U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U$108,1),$K$59:$K$98,"&gt;="&amp;U$108,$I$59:$I$98,"OPEX"))))</x:f>
        <x:v>n.a.</x:v>
      </x:c>
      <x:c r="V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V$108,1),$K$59:$K$98,"&gt;="&amp;V$108,$I$59:$I$98,"OPEX"))))</x:f>
        <x:v>n.a.</x:v>
      </x:c>
      <x:c r="W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W$108,1),$K$59:$K$98,"&gt;="&amp;W$108,$I$59:$I$98,"OPEX"))))</x:f>
        <x:v>n.a.</x:v>
      </x:c>
      <x:c r="X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X$108,1),$K$59:$K$98,"&gt;="&amp;X$108,$I$59:$I$98,"OPEX"))))</x:f>
        <x:v>n.a.</x:v>
      </x:c>
      <x:c r="Y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Y$108,1),$K$59:$K$98,"&gt;="&amp;Y$108,$I$59:$I$98,"OPEX"))))</x:f>
        <x:v>n.a.</x:v>
      </x:c>
      <x:c r="Z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Z$108,1),$K$59:$K$98,"&gt;="&amp;Z$108,$I$59:$I$98,"OPEX"))))</x:f>
        <x:v>n.a.</x:v>
      </x:c>
      <x:c r="AA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A$108,1),$K$59:$K$98,"&gt;="&amp;AA$108,$I$59:$I$98,"OPEX"))))</x:f>
        <x:v>n.a.</x:v>
      </x:c>
      <x:c r="AB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B$108,1),$K$59:$K$98,"&gt;="&amp;AB$108,$I$59:$I$98,"OPEX"))))</x:f>
        <x:v>n.a.</x:v>
      </x:c>
      <x:c r="AC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C$108,1),$K$59:$K$98,"&gt;="&amp;AC$108,$I$59:$I$98,"OPEX"))))</x:f>
        <x:v>n.a.</x:v>
      </x:c>
      <x:c r="AD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D$108,1),$K$59:$K$98,"&gt;="&amp;AD$108,$I$59:$I$98,"OPEX"))))</x:f>
        <x:v>n.a.</x:v>
      </x:c>
      <x:c r="AE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E$108,1),$K$59:$K$98,"&gt;="&amp;AE$108,$I$59:$I$98,"OPEX"))))</x:f>
        <x:v>n.a.</x:v>
      </x:c>
      <x:c r="AF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F$108,1),$K$59:$K$98,"&gt;="&amp;AF$108,$I$59:$I$98,"OPEX"))))</x:f>
        <x:v>n.a.</x:v>
      </x:c>
      <x:c r="AG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G$108,1),$K$59:$K$98,"&gt;="&amp;AG$108,$I$59:$I$98,"OPEX"))))</x:f>
        <x:v>n.a.</x:v>
      </x:c>
      <x:c r="AH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H$108,1),$K$59:$K$98,"&gt;="&amp;AH$108,$I$59:$I$98,"OPEX"))))</x:f>
        <x:v>n.a.</x:v>
      </x:c>
      <x:c r="AI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I$108,1),$K$59:$K$98,"&gt;="&amp;AI$108,$I$59:$I$98,"OPEX"))))</x:f>
        <x:v>n.a.</x:v>
      </x:c>
      <x:c r="AJ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J$108,1),$K$59:$K$98,"&gt;="&amp;AJ$108,$I$59:$I$98,"OPEX"))))</x:f>
        <x:v>n.a.</x:v>
      </x:c>
      <x:c r="AK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K$108,1),$K$59:$K$98,"&gt;="&amp;AK$108,$I$59:$I$98,"OPEX"))))</x:f>
        <x:v>n.a.</x:v>
      </x:c>
      <x:c r="AL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L$108,1),$K$59:$K$98,"&gt;="&amp;AL$108,$I$59:$I$98,"OPEX"))))</x:f>
        <x:v>n.a.</x:v>
      </x:c>
      <x:c r="AM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M$108,1),$K$59:$K$98,"&gt;="&amp;AM$108,$I$59:$I$98,"OPEX"))))</x:f>
        <x:v>n.a.</x:v>
      </x:c>
      <x:c r="AN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N$108,1),$K$59:$K$98,"&gt;="&amp;AN$108,$I$59:$I$98,"OPEX"))))</x:f>
        <x:v>n.a.</x:v>
      </x:c>
      <x:c r="AO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O$108,1),$K$59:$K$98,"&gt;="&amp;AO$108,$I$59:$I$98,"OPEX"))))</x:f>
        <x:v>n.a.</x:v>
      </x:c>
      <x:c r="AP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P$108,1),$K$59:$K$98,"&gt;="&amp;AP$108,$I$59:$I$98,"OPEX"))))</x:f>
        <x:v>n.a.</x:v>
      </x:c>
      <x:c r="AQ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Q$108,1),$K$59:$K$98,"&gt;="&amp;AQ$108,$I$59:$I$98,"OPEX"))))</x:f>
        <x:v>n.a.</x:v>
      </x:c>
      <x:c r="AR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R$108,1),$K$59:$K$98,"&gt;="&amp;AR$108,$I$59:$I$98,"OPEX"))))</x:f>
        <x:v>n.a.</x:v>
      </x:c>
      <x:c r="AS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S$108,1),$K$59:$K$98,"&gt;="&amp;AS$108,$I$59:$I$98,"OPEX"))))</x:f>
        <x:v>n.a.</x:v>
      </x:c>
      <x:c r="AT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T$108,1),$K$59:$K$98,"&gt;="&amp;AT$108,$I$59:$I$98,"OPEX"))))</x:f>
        <x:v>n.a.</x:v>
      </x:c>
      <x:c r="AU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U$108,1),$K$59:$K$98,"&gt;="&amp;AU$108,$I$59:$I$98,"OPEX"))))</x:f>
        <x:v>n.a.</x:v>
      </x:c>
      <x:c r="AV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V$108,1),$K$59:$K$98,"&gt;="&amp;AV$108,$I$59:$I$98,"OPEX"))))</x:f>
        <x:v>n.a.</x:v>
      </x:c>
      <x:c r="AW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W$108,1),$K$59:$K$98,"&gt;="&amp;AW$108,$I$59:$I$98,"OPEX"))))</x:f>
        <x:v>n.a.</x:v>
      </x:c>
      <x:c r="AX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X$108,1),$K$59:$K$98,"&gt;="&amp;AX$108,$I$59:$I$98,"OPEX"))))</x:f>
        <x:v>n.a.</x:v>
      </x:c>
      <x:c r="AY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Y$108,1),$K$59:$K$98,"&gt;="&amp;AY$108,$I$59:$I$98,"OPEX"))))</x:f>
        <x:v>n.a.</x:v>
      </x:c>
      <x:c r="AZ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AZ$108,1),$K$59:$K$98,"&gt;="&amp;AZ$108,$I$59:$I$98,"OPEX"))))</x:f>
        <x:v>n.a.</x:v>
      </x:c>
      <x:c r="BA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A$108,1),$K$59:$K$98,"&gt;="&amp;BA$108,$I$59:$I$98,"OPEX"))))</x:f>
        <x:v>n.a.</x:v>
      </x:c>
      <x:c r="BB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B$108,1),$K$59:$K$98,"&gt;="&amp;BB$108,$I$59:$I$98,"OPEX"))))</x:f>
        <x:v>n.a.</x:v>
      </x:c>
      <x:c r="BC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C$108,1),$K$59:$K$98,"&gt;="&amp;BC$108,$I$59:$I$98,"OPEX"))))</x:f>
        <x:v>n.a.</x:v>
      </x:c>
      <x:c r="BD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D$108,1),$K$59:$K$98,"&gt;="&amp;BD$108,$I$59:$I$98,"OPEX"))))</x:f>
        <x:v>n.a.</x:v>
      </x:c>
      <x:c r="BE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E$108,1),$K$59:$K$98,"&gt;="&amp;BE$108,$I$59:$I$98,"OPEX"))))</x:f>
        <x:v>n.a.</x:v>
      </x:c>
      <x:c r="BF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F$108,1),$K$59:$K$98,"&gt;="&amp;BF$108,$I$59:$I$98,"OPEX"))))</x:f>
        <x:v>n.a.</x:v>
      </x:c>
      <x:c r="BG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G$108,1),$K$59:$K$98,"&gt;="&amp;BG$108,$I$59:$I$98,"OPEX"))))</x:f>
        <x:v>n.a.</x:v>
      </x:c>
      <x:c r="BH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H$108,1),$K$59:$K$98,"&gt;="&amp;BH$108,$I$59:$I$98,"OPEX"))))</x:f>
        <x:v>n.a.</x:v>
      </x:c>
      <x:c r="BI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I$108,1),$K$59:$K$98,"&gt;="&amp;BI$108,$I$59:$I$98,"OPEX"))))</x:f>
        <x:v>n.a.</x:v>
      </x:c>
      <x:c r="BJ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J$108,1),$K$59:$K$98,"&gt;="&amp;BJ$108,$I$59:$I$98,"OPEX"))))</x:f>
        <x:v>n.a.</x:v>
      </x:c>
      <x:c r="BK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K$108,1),$K$59:$K$98,"&gt;="&amp;BK$108,$I$59:$I$98,"OPEX"))))</x:f>
        <x:v>n.a.</x:v>
      </x:c>
      <x:c r="BL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L$108,1),$K$59:$K$98,"&gt;="&amp;BL$108,$I$59:$I$98,"OPEX"))))</x:f>
        <x:v>n.a.</x:v>
      </x:c>
      <x:c r="BM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M$108,1),$K$59:$K$98,"&gt;="&amp;BM$108,$I$59:$I$98,"OPEX"))))</x:f>
        <x:v>n.a.</x:v>
      </x:c>
      <x:c r="BN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N$108,1),$K$59:$K$98,"&gt;="&amp;BN$108,$I$59:$I$98,"OPEX"))))</x:f>
        <x:v>n.a.</x:v>
      </x:c>
      <x:c r="BO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O$108,1),$K$59:$K$98,"&gt;="&amp;BO$108,$I$59:$I$98,"OPEX"))))</x:f>
        <x:v>n.a.</x:v>
      </x:c>
      <x:c r="BP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P$108,1),$K$59:$K$98,"&gt;="&amp;BP$108,$I$59:$I$98,"OPEX"))))</x:f>
        <x:v>n.a.</x:v>
      </x:c>
      <x:c r="BQ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Q$108,1),$K$59:$K$98,"&gt;="&amp;BQ$108,$I$59:$I$98,"OPEX"))))</x:f>
        <x:v>n.a.</x:v>
      </x:c>
      <x:c r="BR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R$108,1),$K$59:$K$98,"&gt;="&amp;BR$108,$I$59:$I$98,"OPEX"))))</x:f>
        <x:v>n.a.</x:v>
      </x:c>
      <x:c r="BS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S$108,1),$K$59:$K$98,"&gt;="&amp;BS$108,$I$59:$I$98,"OPEX"))))</x:f>
        <x:v>n.a.</x:v>
      </x:c>
      <x:c r="BT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T$108,1),$K$59:$K$98,"&gt;="&amp;BT$108,$I$59:$I$98,"OPEX"))))</x:f>
        <x:v>n.a.</x:v>
      </x:c>
      <x:c r="BU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U$108,1),$K$59:$K$98,"&gt;="&amp;BU$108,$I$59:$I$98,"OPEX"))))</x:f>
        <x:v>n.a.</x:v>
      </x:c>
      <x:c r="BV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V$108,1),$K$59:$K$98,"&gt;="&amp;BV$108,$I$59:$I$98,"OPEX"))))</x:f>
        <x:v>n.a.</x:v>
      </x:c>
      <x:c r="BW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W$108,1),$K$59:$K$98,"&gt;="&amp;BW$108,$I$59:$I$98,"OPEX"))))</x:f>
        <x:v>n.a.</x:v>
      </x:c>
      <x:c r="BX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X$108,1),$K$59:$K$98,"&gt;="&amp;BX$108,$I$59:$I$98,"OPEX"))))</x:f>
        <x:v>n.a.</x:v>
      </x:c>
      <x:c r="BY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Y$108,1),$K$59:$K$98,"&gt;="&amp;BY$108,$I$59:$I$98,"OPEX"))))</x:f>
        <x:v>n.a.</x:v>
      </x:c>
      <x:c r="BZ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BZ$108,1),$K$59:$K$98,"&gt;="&amp;BZ$108,$I$59:$I$98,"OPEX"))))</x:f>
        <x:v>n.a.</x:v>
      </x:c>
      <x:c r="CA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A$108,1),$K$59:$K$98,"&gt;="&amp;CA$108,$I$59:$I$98,"OPEX"))))</x:f>
        <x:v>n.a.</x:v>
      </x:c>
      <x:c r="CB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B$108,1),$K$59:$K$98,"&gt;="&amp;CB$108,$I$59:$I$98,"OPEX"))))</x:f>
        <x:v>n.a.</x:v>
      </x:c>
      <x:c r="CC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C$108,1),$K$59:$K$98,"&gt;="&amp;CC$108,$I$59:$I$98,"OPEX"))))</x:f>
        <x:v>n.a.</x:v>
      </x:c>
      <x:c r="CD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D$108,1),$K$59:$K$98,"&gt;="&amp;CD$108,$I$59:$I$98,"OPEX"))))</x:f>
        <x:v>n.a.</x:v>
      </x:c>
      <x:c r="CE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E$108,1),$K$59:$K$98,"&gt;="&amp;CE$108,$I$59:$I$98,"OPEX"))))</x:f>
        <x:v>n.a.</x:v>
      </x:c>
      <x:c r="CF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F$108,1),$K$59:$K$98,"&gt;="&amp;CF$108,$I$59:$I$98,"OPEX"))))</x:f>
        <x:v>n.a.</x:v>
      </x:c>
      <x:c r="CG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G$108,1),$K$59:$K$98,"&gt;="&amp;CG$108,$I$59:$I$98,"OPEX"))))</x:f>
        <x:v>n.a.</x:v>
      </x:c>
      <x:c r="CH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H$108,1),$K$59:$K$98,"&gt;="&amp;CH$108,$I$59:$I$98,"OPEX"))))</x:f>
        <x:v>n.a.</x:v>
      </x:c>
      <x:c r="CI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I$108,1),$K$59:$K$98,"&gt;="&amp;CI$108,$I$59:$I$98,"OPEX"))))</x:f>
        <x:v>n.a.</x:v>
      </x:c>
      <x:c r="CJ127" s="72" t="str">
        <x:f>IF($D$6="Sem custos comuns",IF($D$102=0,0,"n.a."),IF($D$102=0,"n.a.",IF(COUNTIFS($D$59:$D$98,"Sim",$O$59:$O$98,"&lt;&gt;Completo")&gt;0,"n.a.",SUMIFS($M$59:$M$98,$D$59:$D$98,"Sim",$O$59:$O$98,"Completo",$F$59:$F$98,"USD",$J$59:$J$98,"&lt;"&amp;EDATE(CJ$108,1),$K$59:$K$98,"&gt;="&amp;CJ$108,$I$59:$I$98,"OPEX"))))</x:f>
        <x:v>n.a.</x:v>
      </x:c>
    </x:row>
    <x:row r="128" ht="22" customHeight="1">
      <x:c r="A128" s="2"/>
      <x:c r="B128" s="2"/>
      <x:c r="C128" s="2" t="str">
        <x:v>OPEX (BRL)</x:v>
      </x:c>
      <x:c r="D128" s="79" t="str">
        <x:f>IF(COUNT(E128:CJ128)=84,SUM(E128:CJ128),"n.a.")</x:f>
        <x:v>n.a.</x:v>
      </x:c>
      <x:c r="E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E$108,1),$K$59:$K$98,"&gt;="&amp;E$108,$I$59:$I$98,"OPEX"))))</x:f>
        <x:v>n.a.</x:v>
      </x:c>
      <x:c r="F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F$108,1),$K$59:$K$98,"&gt;="&amp;F$108,$I$59:$I$98,"OPEX"))))</x:f>
        <x:v>n.a.</x:v>
      </x:c>
      <x:c r="G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G$108,1),$K$59:$K$98,"&gt;="&amp;G$108,$I$59:$I$98,"OPEX"))))</x:f>
        <x:v>n.a.</x:v>
      </x:c>
      <x:c r="H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H$108,1),$K$59:$K$98,"&gt;="&amp;H$108,$I$59:$I$98,"OPEX"))))</x:f>
        <x:v>n.a.</x:v>
      </x:c>
      <x:c r="I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I$108,1),$K$59:$K$98,"&gt;="&amp;I$108,$I$59:$I$98,"OPEX"))))</x:f>
        <x:v>n.a.</x:v>
      </x:c>
      <x:c r="J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J$108,1),$K$59:$K$98,"&gt;="&amp;J$108,$I$59:$I$98,"OPEX"))))</x:f>
        <x:v>n.a.</x:v>
      </x:c>
      <x:c r="K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K$108,1),$K$59:$K$98,"&gt;="&amp;K$108,$I$59:$I$98,"OPEX"))))</x:f>
        <x:v>n.a.</x:v>
      </x:c>
      <x:c r="L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L$108,1),$K$59:$K$98,"&gt;="&amp;L$108,$I$59:$I$98,"OPEX"))))</x:f>
        <x:v>n.a.</x:v>
      </x:c>
      <x:c r="M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M$108,1),$K$59:$K$98,"&gt;="&amp;M$108,$I$59:$I$98,"OPEX"))))</x:f>
        <x:v>n.a.</x:v>
      </x:c>
      <x:c r="N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N$108,1),$K$59:$K$98,"&gt;="&amp;N$108,$I$59:$I$98,"OPEX"))))</x:f>
        <x:v>n.a.</x:v>
      </x:c>
      <x:c r="O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O$108,1),$K$59:$K$98,"&gt;="&amp;O$108,$I$59:$I$98,"OPEX"))))</x:f>
        <x:v>n.a.</x:v>
      </x:c>
      <x:c r="P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P$108,1),$K$59:$K$98,"&gt;="&amp;P$108,$I$59:$I$98,"OPEX"))))</x:f>
        <x:v>n.a.</x:v>
      </x:c>
      <x:c r="Q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Q$108,1),$K$59:$K$98,"&gt;="&amp;Q$108,$I$59:$I$98,"OPEX"))))</x:f>
        <x:v>n.a.</x:v>
      </x:c>
      <x:c r="R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R$108,1),$K$59:$K$98,"&gt;="&amp;R$108,$I$59:$I$98,"OPEX"))))</x:f>
        <x:v>n.a.</x:v>
      </x:c>
      <x:c r="S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S$108,1),$K$59:$K$98,"&gt;="&amp;S$108,$I$59:$I$98,"OPEX"))))</x:f>
        <x:v>n.a.</x:v>
      </x:c>
      <x:c r="T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T$108,1),$K$59:$K$98,"&gt;="&amp;T$108,$I$59:$I$98,"OPEX"))))</x:f>
        <x:v>n.a.</x:v>
      </x:c>
      <x:c r="U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U$108,1),$K$59:$K$98,"&gt;="&amp;U$108,$I$59:$I$98,"OPEX"))))</x:f>
        <x:v>n.a.</x:v>
      </x:c>
      <x:c r="V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V$108,1),$K$59:$K$98,"&gt;="&amp;V$108,$I$59:$I$98,"OPEX"))))</x:f>
        <x:v>n.a.</x:v>
      </x:c>
      <x:c r="W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W$108,1),$K$59:$K$98,"&gt;="&amp;W$108,$I$59:$I$98,"OPEX"))))</x:f>
        <x:v>n.a.</x:v>
      </x:c>
      <x:c r="X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X$108,1),$K$59:$K$98,"&gt;="&amp;X$108,$I$59:$I$98,"OPEX"))))</x:f>
        <x:v>n.a.</x:v>
      </x:c>
      <x:c r="Y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Y$108,1),$K$59:$K$98,"&gt;="&amp;Y$108,$I$59:$I$98,"OPEX"))))</x:f>
        <x:v>n.a.</x:v>
      </x:c>
      <x:c r="Z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Z$108,1),$K$59:$K$98,"&gt;="&amp;Z$108,$I$59:$I$98,"OPEX"))))</x:f>
        <x:v>n.a.</x:v>
      </x:c>
      <x:c r="AA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A$108,1),$K$59:$K$98,"&gt;="&amp;AA$108,$I$59:$I$98,"OPEX"))))</x:f>
        <x:v>n.a.</x:v>
      </x:c>
      <x:c r="AB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B$108,1),$K$59:$K$98,"&gt;="&amp;AB$108,$I$59:$I$98,"OPEX"))))</x:f>
        <x:v>n.a.</x:v>
      </x:c>
      <x:c r="AC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C$108,1),$K$59:$K$98,"&gt;="&amp;AC$108,$I$59:$I$98,"OPEX"))))</x:f>
        <x:v>n.a.</x:v>
      </x:c>
      <x:c r="AD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D$108,1),$K$59:$K$98,"&gt;="&amp;AD$108,$I$59:$I$98,"OPEX"))))</x:f>
        <x:v>n.a.</x:v>
      </x:c>
      <x:c r="AE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E$108,1),$K$59:$K$98,"&gt;="&amp;AE$108,$I$59:$I$98,"OPEX"))))</x:f>
        <x:v>n.a.</x:v>
      </x:c>
      <x:c r="AF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F$108,1),$K$59:$K$98,"&gt;="&amp;AF$108,$I$59:$I$98,"OPEX"))))</x:f>
        <x:v>n.a.</x:v>
      </x:c>
      <x:c r="AG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G$108,1),$K$59:$K$98,"&gt;="&amp;AG$108,$I$59:$I$98,"OPEX"))))</x:f>
        <x:v>n.a.</x:v>
      </x:c>
      <x:c r="AH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H$108,1),$K$59:$K$98,"&gt;="&amp;AH$108,$I$59:$I$98,"OPEX"))))</x:f>
        <x:v>n.a.</x:v>
      </x:c>
      <x:c r="AI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I$108,1),$K$59:$K$98,"&gt;="&amp;AI$108,$I$59:$I$98,"OPEX"))))</x:f>
        <x:v>n.a.</x:v>
      </x:c>
      <x:c r="AJ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J$108,1),$K$59:$K$98,"&gt;="&amp;AJ$108,$I$59:$I$98,"OPEX"))))</x:f>
        <x:v>n.a.</x:v>
      </x:c>
      <x:c r="AK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K$108,1),$K$59:$K$98,"&gt;="&amp;AK$108,$I$59:$I$98,"OPEX"))))</x:f>
        <x:v>n.a.</x:v>
      </x:c>
      <x:c r="AL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L$108,1),$K$59:$K$98,"&gt;="&amp;AL$108,$I$59:$I$98,"OPEX"))))</x:f>
        <x:v>n.a.</x:v>
      </x:c>
      <x:c r="AM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M$108,1),$K$59:$K$98,"&gt;="&amp;AM$108,$I$59:$I$98,"OPEX"))))</x:f>
        <x:v>n.a.</x:v>
      </x:c>
      <x:c r="AN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N$108,1),$K$59:$K$98,"&gt;="&amp;AN$108,$I$59:$I$98,"OPEX"))))</x:f>
        <x:v>n.a.</x:v>
      </x:c>
      <x:c r="AO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O$108,1),$K$59:$K$98,"&gt;="&amp;AO$108,$I$59:$I$98,"OPEX"))))</x:f>
        <x:v>n.a.</x:v>
      </x:c>
      <x:c r="AP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P$108,1),$K$59:$K$98,"&gt;="&amp;AP$108,$I$59:$I$98,"OPEX"))))</x:f>
        <x:v>n.a.</x:v>
      </x:c>
      <x:c r="AQ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Q$108,1),$K$59:$K$98,"&gt;="&amp;AQ$108,$I$59:$I$98,"OPEX"))))</x:f>
        <x:v>n.a.</x:v>
      </x:c>
      <x:c r="AR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R$108,1),$K$59:$K$98,"&gt;="&amp;AR$108,$I$59:$I$98,"OPEX"))))</x:f>
        <x:v>n.a.</x:v>
      </x:c>
      <x:c r="AS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S$108,1),$K$59:$K$98,"&gt;="&amp;AS$108,$I$59:$I$98,"OPEX"))))</x:f>
        <x:v>n.a.</x:v>
      </x:c>
      <x:c r="AT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T$108,1),$K$59:$K$98,"&gt;="&amp;AT$108,$I$59:$I$98,"OPEX"))))</x:f>
        <x:v>n.a.</x:v>
      </x:c>
      <x:c r="AU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U$108,1),$K$59:$K$98,"&gt;="&amp;AU$108,$I$59:$I$98,"OPEX"))))</x:f>
        <x:v>n.a.</x:v>
      </x:c>
      <x:c r="AV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V$108,1),$K$59:$K$98,"&gt;="&amp;AV$108,$I$59:$I$98,"OPEX"))))</x:f>
        <x:v>n.a.</x:v>
      </x:c>
      <x:c r="AW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W$108,1),$K$59:$K$98,"&gt;="&amp;AW$108,$I$59:$I$98,"OPEX"))))</x:f>
        <x:v>n.a.</x:v>
      </x:c>
      <x:c r="AX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X$108,1),$K$59:$K$98,"&gt;="&amp;AX$108,$I$59:$I$98,"OPEX"))))</x:f>
        <x:v>n.a.</x:v>
      </x:c>
      <x:c r="AY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Y$108,1),$K$59:$K$98,"&gt;="&amp;AY$108,$I$59:$I$98,"OPEX"))))</x:f>
        <x:v>n.a.</x:v>
      </x:c>
      <x:c r="AZ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AZ$108,1),$K$59:$K$98,"&gt;="&amp;AZ$108,$I$59:$I$98,"OPEX"))))</x:f>
        <x:v>n.a.</x:v>
      </x:c>
      <x:c r="BA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A$108,1),$K$59:$K$98,"&gt;="&amp;BA$108,$I$59:$I$98,"OPEX"))))</x:f>
        <x:v>n.a.</x:v>
      </x:c>
      <x:c r="BB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B$108,1),$K$59:$K$98,"&gt;="&amp;BB$108,$I$59:$I$98,"OPEX"))))</x:f>
        <x:v>n.a.</x:v>
      </x:c>
      <x:c r="BC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C$108,1),$K$59:$K$98,"&gt;="&amp;BC$108,$I$59:$I$98,"OPEX"))))</x:f>
        <x:v>n.a.</x:v>
      </x:c>
      <x:c r="BD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D$108,1),$K$59:$K$98,"&gt;="&amp;BD$108,$I$59:$I$98,"OPEX"))))</x:f>
        <x:v>n.a.</x:v>
      </x:c>
      <x:c r="BE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E$108,1),$K$59:$K$98,"&gt;="&amp;BE$108,$I$59:$I$98,"OPEX"))))</x:f>
        <x:v>n.a.</x:v>
      </x:c>
      <x:c r="BF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F$108,1),$K$59:$K$98,"&gt;="&amp;BF$108,$I$59:$I$98,"OPEX"))))</x:f>
        <x:v>n.a.</x:v>
      </x:c>
      <x:c r="BG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G$108,1),$K$59:$K$98,"&gt;="&amp;BG$108,$I$59:$I$98,"OPEX"))))</x:f>
        <x:v>n.a.</x:v>
      </x:c>
      <x:c r="BH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H$108,1),$K$59:$K$98,"&gt;="&amp;BH$108,$I$59:$I$98,"OPEX"))))</x:f>
        <x:v>n.a.</x:v>
      </x:c>
      <x:c r="BI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I$108,1),$K$59:$K$98,"&gt;="&amp;BI$108,$I$59:$I$98,"OPEX"))))</x:f>
        <x:v>n.a.</x:v>
      </x:c>
      <x:c r="BJ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J$108,1),$K$59:$K$98,"&gt;="&amp;BJ$108,$I$59:$I$98,"OPEX"))))</x:f>
        <x:v>n.a.</x:v>
      </x:c>
      <x:c r="BK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K$108,1),$K$59:$K$98,"&gt;="&amp;BK$108,$I$59:$I$98,"OPEX"))))</x:f>
        <x:v>n.a.</x:v>
      </x:c>
      <x:c r="BL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L$108,1),$K$59:$K$98,"&gt;="&amp;BL$108,$I$59:$I$98,"OPEX"))))</x:f>
        <x:v>n.a.</x:v>
      </x:c>
      <x:c r="BM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M$108,1),$K$59:$K$98,"&gt;="&amp;BM$108,$I$59:$I$98,"OPEX"))))</x:f>
        <x:v>n.a.</x:v>
      </x:c>
      <x:c r="BN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N$108,1),$K$59:$K$98,"&gt;="&amp;BN$108,$I$59:$I$98,"OPEX"))))</x:f>
        <x:v>n.a.</x:v>
      </x:c>
      <x:c r="BO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O$108,1),$K$59:$K$98,"&gt;="&amp;BO$108,$I$59:$I$98,"OPEX"))))</x:f>
        <x:v>n.a.</x:v>
      </x:c>
      <x:c r="BP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P$108,1),$K$59:$K$98,"&gt;="&amp;BP$108,$I$59:$I$98,"OPEX"))))</x:f>
        <x:v>n.a.</x:v>
      </x:c>
      <x:c r="BQ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Q$108,1),$K$59:$K$98,"&gt;="&amp;BQ$108,$I$59:$I$98,"OPEX"))))</x:f>
        <x:v>n.a.</x:v>
      </x:c>
      <x:c r="BR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R$108,1),$K$59:$K$98,"&gt;="&amp;BR$108,$I$59:$I$98,"OPEX"))))</x:f>
        <x:v>n.a.</x:v>
      </x:c>
      <x:c r="BS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S$108,1),$K$59:$K$98,"&gt;="&amp;BS$108,$I$59:$I$98,"OPEX"))))</x:f>
        <x:v>n.a.</x:v>
      </x:c>
      <x:c r="BT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T$108,1),$K$59:$K$98,"&gt;="&amp;BT$108,$I$59:$I$98,"OPEX"))))</x:f>
        <x:v>n.a.</x:v>
      </x:c>
      <x:c r="BU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U$108,1),$K$59:$K$98,"&gt;="&amp;BU$108,$I$59:$I$98,"OPEX"))))</x:f>
        <x:v>n.a.</x:v>
      </x:c>
      <x:c r="BV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V$108,1),$K$59:$K$98,"&gt;="&amp;BV$108,$I$59:$I$98,"OPEX"))))</x:f>
        <x:v>n.a.</x:v>
      </x:c>
      <x:c r="BW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W$108,1),$K$59:$K$98,"&gt;="&amp;BW$108,$I$59:$I$98,"OPEX"))))</x:f>
        <x:v>n.a.</x:v>
      </x:c>
      <x:c r="BX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X$108,1),$K$59:$K$98,"&gt;="&amp;BX$108,$I$59:$I$98,"OPEX"))))</x:f>
        <x:v>n.a.</x:v>
      </x:c>
      <x:c r="BY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Y$108,1),$K$59:$K$98,"&gt;="&amp;BY$108,$I$59:$I$98,"OPEX"))))</x:f>
        <x:v>n.a.</x:v>
      </x:c>
      <x:c r="BZ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BZ$108,1),$K$59:$K$98,"&gt;="&amp;BZ$108,$I$59:$I$98,"OPEX"))))</x:f>
        <x:v>n.a.</x:v>
      </x:c>
      <x:c r="CA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A$108,1),$K$59:$K$98,"&gt;="&amp;CA$108,$I$59:$I$98,"OPEX"))))</x:f>
        <x:v>n.a.</x:v>
      </x:c>
      <x:c r="CB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B$108,1),$K$59:$K$98,"&gt;="&amp;CB$108,$I$59:$I$98,"OPEX"))))</x:f>
        <x:v>n.a.</x:v>
      </x:c>
      <x:c r="CC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C$108,1),$K$59:$K$98,"&gt;="&amp;CC$108,$I$59:$I$98,"OPEX"))))</x:f>
        <x:v>n.a.</x:v>
      </x:c>
      <x:c r="CD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D$108,1),$K$59:$K$98,"&gt;="&amp;CD$108,$I$59:$I$98,"OPEX"))))</x:f>
        <x:v>n.a.</x:v>
      </x:c>
      <x:c r="CE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E$108,1),$K$59:$K$98,"&gt;="&amp;CE$108,$I$59:$I$98,"OPEX"))))</x:f>
        <x:v>n.a.</x:v>
      </x:c>
      <x:c r="CF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F$108,1),$K$59:$K$98,"&gt;="&amp;CF$108,$I$59:$I$98,"OPEX"))))</x:f>
        <x:v>n.a.</x:v>
      </x:c>
      <x:c r="CG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G$108,1),$K$59:$K$98,"&gt;="&amp;CG$108,$I$59:$I$98,"OPEX"))))</x:f>
        <x:v>n.a.</x:v>
      </x:c>
      <x:c r="CH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H$108,1),$K$59:$K$98,"&gt;="&amp;CH$108,$I$59:$I$98,"OPEX"))))</x:f>
        <x:v>n.a.</x:v>
      </x:c>
      <x:c r="CI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I$108,1),$K$59:$K$98,"&gt;="&amp;CI$108,$I$59:$I$98,"OPEX"))))</x:f>
        <x:v>n.a.</x:v>
      </x:c>
      <x:c r="CJ128" s="80" t="str">
        <x:f>IF($D$6="Sem custos comuns",IF($D$102=0,0,"n.a."),IF($D$102=0,"n.a.",IF(COUNTIFS($D$59:$D$98,"Sim",$O$59:$O$98,"&lt;&gt;Completo")&gt;0,"n.a.",SUMIFS($M$59:$M$98,$D$59:$D$98,"Sim",$O$59:$O$98,"Completo",$F$59:$F$98,"BRL",$J$59:$J$98,"&lt;"&amp;EDATE(CJ$108,1),$K$59:$K$98,"&gt;="&amp;CJ$108,$I$59:$I$98,"OPEX"))))</x:f>
        <x:v>n.a.</x:v>
      </x:c>
    </x:row>
    <x:row r="129" ht="22" customHeight="1">
      <x:c r="A129" s="2"/>
      <x:c r="B129" s="2"/>
      <x:c r="C129" s="2" t="str">
        <x:v>Arranque (USD)</x:v>
      </x:c>
      <x:c r="D129" s="68" t="str">
        <x:f>IF(COUNT(E129:CJ129)=84,SUM(E129:CJ129),"n.a.")</x:f>
        <x:v>n.a.</x:v>
      </x:c>
      <x:c r="E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E$108,1),$K$47:$K$54,"&gt;="&amp;E$108,$E$47:$E$54,"Arranque")))+IF($D$102=0,"n.a.",IF(COUNTIFS($D$59:$D$98,"Sim",$O$59:$O$98,"&lt;&gt;Completo")&gt;0,"n.a.",SUMIFS($M$59:$M$98,$D$59:$D$98,"Sim",$O$59:$O$98,"Completo",$F$59:$F$98,"USD",$J$59:$J$98,"&lt;"&amp;EDATE(E$108,1),$K$59:$K$98,"&gt;="&amp;E$108,$E$59:$E$98,"Arranque"))))))</x:f>
        <x:v>n.a.</x:v>
      </x:c>
      <x:c r="F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F$108,1),$K$47:$K$54,"&gt;="&amp;F$108,$E$47:$E$54,"Arranque")))+IF($D$102=0,"n.a.",IF(COUNTIFS($D$59:$D$98,"Sim",$O$59:$O$98,"&lt;&gt;Completo")&gt;0,"n.a.",SUMIFS($M$59:$M$98,$D$59:$D$98,"Sim",$O$59:$O$98,"Completo",$F$59:$F$98,"USD",$J$59:$J$98,"&lt;"&amp;EDATE(F$108,1),$K$59:$K$98,"&gt;="&amp;F$108,$E$59:$E$98,"Arranque"))))))</x:f>
        <x:v>n.a.</x:v>
      </x:c>
      <x:c r="G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G$108,1),$K$47:$K$54,"&gt;="&amp;G$108,$E$47:$E$54,"Arranque")))+IF($D$102=0,"n.a.",IF(COUNTIFS($D$59:$D$98,"Sim",$O$59:$O$98,"&lt;&gt;Completo")&gt;0,"n.a.",SUMIFS($M$59:$M$98,$D$59:$D$98,"Sim",$O$59:$O$98,"Completo",$F$59:$F$98,"USD",$J$59:$J$98,"&lt;"&amp;EDATE(G$108,1),$K$59:$K$98,"&gt;="&amp;G$108,$E$59:$E$98,"Arranque"))))))</x:f>
        <x:v>n.a.</x:v>
      </x:c>
      <x:c r="H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H$108,1),$K$47:$K$54,"&gt;="&amp;H$108,$E$47:$E$54,"Arranque")))+IF($D$102=0,"n.a.",IF(COUNTIFS($D$59:$D$98,"Sim",$O$59:$O$98,"&lt;&gt;Completo")&gt;0,"n.a.",SUMIFS($M$59:$M$98,$D$59:$D$98,"Sim",$O$59:$O$98,"Completo",$F$59:$F$98,"USD",$J$59:$J$98,"&lt;"&amp;EDATE(H$108,1),$K$59:$K$98,"&gt;="&amp;H$108,$E$59:$E$98,"Arranque"))))))</x:f>
        <x:v>n.a.</x:v>
      </x:c>
      <x:c r="I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I$108,1),$K$47:$K$54,"&gt;="&amp;I$108,$E$47:$E$54,"Arranque")))+IF($D$102=0,"n.a.",IF(COUNTIFS($D$59:$D$98,"Sim",$O$59:$O$98,"&lt;&gt;Completo")&gt;0,"n.a.",SUMIFS($M$59:$M$98,$D$59:$D$98,"Sim",$O$59:$O$98,"Completo",$F$59:$F$98,"USD",$J$59:$J$98,"&lt;"&amp;EDATE(I$108,1),$K$59:$K$98,"&gt;="&amp;I$108,$E$59:$E$98,"Arranque"))))))</x:f>
        <x:v>n.a.</x:v>
      </x:c>
      <x:c r="J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J$108,1),$K$47:$K$54,"&gt;="&amp;J$108,$E$47:$E$54,"Arranque")))+IF($D$102=0,"n.a.",IF(COUNTIFS($D$59:$D$98,"Sim",$O$59:$O$98,"&lt;&gt;Completo")&gt;0,"n.a.",SUMIFS($M$59:$M$98,$D$59:$D$98,"Sim",$O$59:$O$98,"Completo",$F$59:$F$98,"USD",$J$59:$J$98,"&lt;"&amp;EDATE(J$108,1),$K$59:$K$98,"&gt;="&amp;J$108,$E$59:$E$98,"Arranque"))))))</x:f>
        <x:v>n.a.</x:v>
      </x:c>
      <x:c r="K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K$108,1),$K$47:$K$54,"&gt;="&amp;K$108,$E$47:$E$54,"Arranque")))+IF($D$102=0,"n.a.",IF(COUNTIFS($D$59:$D$98,"Sim",$O$59:$O$98,"&lt;&gt;Completo")&gt;0,"n.a.",SUMIFS($M$59:$M$98,$D$59:$D$98,"Sim",$O$59:$O$98,"Completo",$F$59:$F$98,"USD",$J$59:$J$98,"&lt;"&amp;EDATE(K$108,1),$K$59:$K$98,"&gt;="&amp;K$108,$E$59:$E$98,"Arranque"))))))</x:f>
        <x:v>n.a.</x:v>
      </x:c>
      <x:c r="L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L$108,1),$K$47:$K$54,"&gt;="&amp;L$108,$E$47:$E$54,"Arranque")))+IF($D$102=0,"n.a.",IF(COUNTIFS($D$59:$D$98,"Sim",$O$59:$O$98,"&lt;&gt;Completo")&gt;0,"n.a.",SUMIFS($M$59:$M$98,$D$59:$D$98,"Sim",$O$59:$O$98,"Completo",$F$59:$F$98,"USD",$J$59:$J$98,"&lt;"&amp;EDATE(L$108,1),$K$59:$K$98,"&gt;="&amp;L$108,$E$59:$E$98,"Arranque"))))))</x:f>
        <x:v>n.a.</x:v>
      </x:c>
      <x:c r="M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M$108,1),$K$47:$K$54,"&gt;="&amp;M$108,$E$47:$E$54,"Arranque")))+IF($D$102=0,"n.a.",IF(COUNTIFS($D$59:$D$98,"Sim",$O$59:$O$98,"&lt;&gt;Completo")&gt;0,"n.a.",SUMIFS($M$59:$M$98,$D$59:$D$98,"Sim",$O$59:$O$98,"Completo",$F$59:$F$98,"USD",$J$59:$J$98,"&lt;"&amp;EDATE(M$108,1),$K$59:$K$98,"&gt;="&amp;M$108,$E$59:$E$98,"Arranque"))))))</x:f>
        <x:v>n.a.</x:v>
      </x:c>
      <x:c r="N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N$108,1),$K$47:$K$54,"&gt;="&amp;N$108,$E$47:$E$54,"Arranque")))+IF($D$102=0,"n.a.",IF(COUNTIFS($D$59:$D$98,"Sim",$O$59:$O$98,"&lt;&gt;Completo")&gt;0,"n.a.",SUMIFS($M$59:$M$98,$D$59:$D$98,"Sim",$O$59:$O$98,"Completo",$F$59:$F$98,"USD",$J$59:$J$98,"&lt;"&amp;EDATE(N$108,1),$K$59:$K$98,"&gt;="&amp;N$108,$E$59:$E$98,"Arranque"))))))</x:f>
        <x:v>n.a.</x:v>
      </x:c>
      <x:c r="O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O$108,1),$K$47:$K$54,"&gt;="&amp;O$108,$E$47:$E$54,"Arranque")))+IF($D$102=0,"n.a.",IF(COUNTIFS($D$59:$D$98,"Sim",$O$59:$O$98,"&lt;&gt;Completo")&gt;0,"n.a.",SUMIFS($M$59:$M$98,$D$59:$D$98,"Sim",$O$59:$O$98,"Completo",$F$59:$F$98,"USD",$J$59:$J$98,"&lt;"&amp;EDATE(O$108,1),$K$59:$K$98,"&gt;="&amp;O$108,$E$59:$E$98,"Arranque"))))))</x:f>
        <x:v>n.a.</x:v>
      </x:c>
      <x:c r="P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P$108,1),$K$47:$K$54,"&gt;="&amp;P$108,$E$47:$E$54,"Arranque")))+IF($D$102=0,"n.a.",IF(COUNTIFS($D$59:$D$98,"Sim",$O$59:$O$98,"&lt;&gt;Completo")&gt;0,"n.a.",SUMIFS($M$59:$M$98,$D$59:$D$98,"Sim",$O$59:$O$98,"Completo",$F$59:$F$98,"USD",$J$59:$J$98,"&lt;"&amp;EDATE(P$108,1),$K$59:$K$98,"&gt;="&amp;P$108,$E$59:$E$98,"Arranque"))))))</x:f>
        <x:v>n.a.</x:v>
      </x:c>
      <x:c r="Q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Q$108,1),$K$47:$K$54,"&gt;="&amp;Q$108,$E$47:$E$54,"Arranque")))+IF($D$102=0,"n.a.",IF(COUNTIFS($D$59:$D$98,"Sim",$O$59:$O$98,"&lt;&gt;Completo")&gt;0,"n.a.",SUMIFS($M$59:$M$98,$D$59:$D$98,"Sim",$O$59:$O$98,"Completo",$F$59:$F$98,"USD",$J$59:$J$98,"&lt;"&amp;EDATE(Q$108,1),$K$59:$K$98,"&gt;="&amp;Q$108,$E$59:$E$98,"Arranque"))))))</x:f>
        <x:v>n.a.</x:v>
      </x:c>
      <x:c r="R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R$108,1),$K$47:$K$54,"&gt;="&amp;R$108,$E$47:$E$54,"Arranque")))+IF($D$102=0,"n.a.",IF(COUNTIFS($D$59:$D$98,"Sim",$O$59:$O$98,"&lt;&gt;Completo")&gt;0,"n.a.",SUMIFS($M$59:$M$98,$D$59:$D$98,"Sim",$O$59:$O$98,"Completo",$F$59:$F$98,"USD",$J$59:$J$98,"&lt;"&amp;EDATE(R$108,1),$K$59:$K$98,"&gt;="&amp;R$108,$E$59:$E$98,"Arranque"))))))</x:f>
        <x:v>n.a.</x:v>
      </x:c>
      <x:c r="S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S$108,1),$K$47:$K$54,"&gt;="&amp;S$108,$E$47:$E$54,"Arranque")))+IF($D$102=0,"n.a.",IF(COUNTIFS($D$59:$D$98,"Sim",$O$59:$O$98,"&lt;&gt;Completo")&gt;0,"n.a.",SUMIFS($M$59:$M$98,$D$59:$D$98,"Sim",$O$59:$O$98,"Completo",$F$59:$F$98,"USD",$J$59:$J$98,"&lt;"&amp;EDATE(S$108,1),$K$59:$K$98,"&gt;="&amp;S$108,$E$59:$E$98,"Arranque"))))))</x:f>
        <x:v>n.a.</x:v>
      </x:c>
      <x:c r="T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T$108,1),$K$47:$K$54,"&gt;="&amp;T$108,$E$47:$E$54,"Arranque")))+IF($D$102=0,"n.a.",IF(COUNTIFS($D$59:$D$98,"Sim",$O$59:$O$98,"&lt;&gt;Completo")&gt;0,"n.a.",SUMIFS($M$59:$M$98,$D$59:$D$98,"Sim",$O$59:$O$98,"Completo",$F$59:$F$98,"USD",$J$59:$J$98,"&lt;"&amp;EDATE(T$108,1),$K$59:$K$98,"&gt;="&amp;T$108,$E$59:$E$98,"Arranque"))))))</x:f>
        <x:v>n.a.</x:v>
      </x:c>
      <x:c r="U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U$108,1),$K$47:$K$54,"&gt;="&amp;U$108,$E$47:$E$54,"Arranque")))+IF($D$102=0,"n.a.",IF(COUNTIFS($D$59:$D$98,"Sim",$O$59:$O$98,"&lt;&gt;Completo")&gt;0,"n.a.",SUMIFS($M$59:$M$98,$D$59:$D$98,"Sim",$O$59:$O$98,"Completo",$F$59:$F$98,"USD",$J$59:$J$98,"&lt;"&amp;EDATE(U$108,1),$K$59:$K$98,"&gt;="&amp;U$108,$E$59:$E$98,"Arranque"))))))</x:f>
        <x:v>n.a.</x:v>
      </x:c>
      <x:c r="V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V$108,1),$K$47:$K$54,"&gt;="&amp;V$108,$E$47:$E$54,"Arranque")))+IF($D$102=0,"n.a.",IF(COUNTIFS($D$59:$D$98,"Sim",$O$59:$O$98,"&lt;&gt;Completo")&gt;0,"n.a.",SUMIFS($M$59:$M$98,$D$59:$D$98,"Sim",$O$59:$O$98,"Completo",$F$59:$F$98,"USD",$J$59:$J$98,"&lt;"&amp;EDATE(V$108,1),$K$59:$K$98,"&gt;="&amp;V$108,$E$59:$E$98,"Arranque"))))))</x:f>
        <x:v>n.a.</x:v>
      </x:c>
      <x:c r="W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W$108,1),$K$47:$K$54,"&gt;="&amp;W$108,$E$47:$E$54,"Arranque")))+IF($D$102=0,"n.a.",IF(COUNTIFS($D$59:$D$98,"Sim",$O$59:$O$98,"&lt;&gt;Completo")&gt;0,"n.a.",SUMIFS($M$59:$M$98,$D$59:$D$98,"Sim",$O$59:$O$98,"Completo",$F$59:$F$98,"USD",$J$59:$J$98,"&lt;"&amp;EDATE(W$108,1),$K$59:$K$98,"&gt;="&amp;W$108,$E$59:$E$98,"Arranque"))))))</x:f>
        <x:v>n.a.</x:v>
      </x:c>
      <x:c r="X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X$108,1),$K$47:$K$54,"&gt;="&amp;X$108,$E$47:$E$54,"Arranque")))+IF($D$102=0,"n.a.",IF(COUNTIFS($D$59:$D$98,"Sim",$O$59:$O$98,"&lt;&gt;Completo")&gt;0,"n.a.",SUMIFS($M$59:$M$98,$D$59:$D$98,"Sim",$O$59:$O$98,"Completo",$F$59:$F$98,"USD",$J$59:$J$98,"&lt;"&amp;EDATE(X$108,1),$K$59:$K$98,"&gt;="&amp;X$108,$E$59:$E$98,"Arranque"))))))</x:f>
        <x:v>n.a.</x:v>
      </x:c>
      <x:c r="Y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Y$108,1),$K$47:$K$54,"&gt;="&amp;Y$108,$E$47:$E$54,"Arranque")))+IF($D$102=0,"n.a.",IF(COUNTIFS($D$59:$D$98,"Sim",$O$59:$O$98,"&lt;&gt;Completo")&gt;0,"n.a.",SUMIFS($M$59:$M$98,$D$59:$D$98,"Sim",$O$59:$O$98,"Completo",$F$59:$F$98,"USD",$J$59:$J$98,"&lt;"&amp;EDATE(Y$108,1),$K$59:$K$98,"&gt;="&amp;Y$108,$E$59:$E$98,"Arranque"))))))</x:f>
        <x:v>n.a.</x:v>
      </x:c>
      <x:c r="Z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Z$108,1),$K$47:$K$54,"&gt;="&amp;Z$108,$E$47:$E$54,"Arranque")))+IF($D$102=0,"n.a.",IF(COUNTIFS($D$59:$D$98,"Sim",$O$59:$O$98,"&lt;&gt;Completo")&gt;0,"n.a.",SUMIFS($M$59:$M$98,$D$59:$D$98,"Sim",$O$59:$O$98,"Completo",$F$59:$F$98,"USD",$J$59:$J$98,"&lt;"&amp;EDATE(Z$108,1),$K$59:$K$98,"&gt;="&amp;Z$108,$E$59:$E$98,"Arranque"))))))</x:f>
        <x:v>n.a.</x:v>
      </x:c>
      <x:c r="AA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A$108,1),$K$47:$K$54,"&gt;="&amp;AA$108,$E$47:$E$54,"Arranque")))+IF($D$102=0,"n.a.",IF(COUNTIFS($D$59:$D$98,"Sim",$O$59:$O$98,"&lt;&gt;Completo")&gt;0,"n.a.",SUMIFS($M$59:$M$98,$D$59:$D$98,"Sim",$O$59:$O$98,"Completo",$F$59:$F$98,"USD",$J$59:$J$98,"&lt;"&amp;EDATE(AA$108,1),$K$59:$K$98,"&gt;="&amp;AA$108,$E$59:$E$98,"Arranque"))))))</x:f>
        <x:v>n.a.</x:v>
      </x:c>
      <x:c r="AB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B$108,1),$K$47:$K$54,"&gt;="&amp;AB$108,$E$47:$E$54,"Arranque")))+IF($D$102=0,"n.a.",IF(COUNTIFS($D$59:$D$98,"Sim",$O$59:$O$98,"&lt;&gt;Completo")&gt;0,"n.a.",SUMIFS($M$59:$M$98,$D$59:$D$98,"Sim",$O$59:$O$98,"Completo",$F$59:$F$98,"USD",$J$59:$J$98,"&lt;"&amp;EDATE(AB$108,1),$K$59:$K$98,"&gt;="&amp;AB$108,$E$59:$E$98,"Arranque"))))))</x:f>
        <x:v>n.a.</x:v>
      </x:c>
      <x:c r="AC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C$108,1),$K$47:$K$54,"&gt;="&amp;AC$108,$E$47:$E$54,"Arranque")))+IF($D$102=0,"n.a.",IF(COUNTIFS($D$59:$D$98,"Sim",$O$59:$O$98,"&lt;&gt;Completo")&gt;0,"n.a.",SUMIFS($M$59:$M$98,$D$59:$D$98,"Sim",$O$59:$O$98,"Completo",$F$59:$F$98,"USD",$J$59:$J$98,"&lt;"&amp;EDATE(AC$108,1),$K$59:$K$98,"&gt;="&amp;AC$108,$E$59:$E$98,"Arranque"))))))</x:f>
        <x:v>n.a.</x:v>
      </x:c>
      <x:c r="AD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D$108,1),$K$47:$K$54,"&gt;="&amp;AD$108,$E$47:$E$54,"Arranque")))+IF($D$102=0,"n.a.",IF(COUNTIFS($D$59:$D$98,"Sim",$O$59:$O$98,"&lt;&gt;Completo")&gt;0,"n.a.",SUMIFS($M$59:$M$98,$D$59:$D$98,"Sim",$O$59:$O$98,"Completo",$F$59:$F$98,"USD",$J$59:$J$98,"&lt;"&amp;EDATE(AD$108,1),$K$59:$K$98,"&gt;="&amp;AD$108,$E$59:$E$98,"Arranque"))))))</x:f>
        <x:v>n.a.</x:v>
      </x:c>
      <x:c r="AE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E$108,1),$K$47:$K$54,"&gt;="&amp;AE$108,$E$47:$E$54,"Arranque")))+IF($D$102=0,"n.a.",IF(COUNTIFS($D$59:$D$98,"Sim",$O$59:$O$98,"&lt;&gt;Completo")&gt;0,"n.a.",SUMIFS($M$59:$M$98,$D$59:$D$98,"Sim",$O$59:$O$98,"Completo",$F$59:$F$98,"USD",$J$59:$J$98,"&lt;"&amp;EDATE(AE$108,1),$K$59:$K$98,"&gt;="&amp;AE$108,$E$59:$E$98,"Arranque"))))))</x:f>
        <x:v>n.a.</x:v>
      </x:c>
      <x:c r="AF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F$108,1),$K$47:$K$54,"&gt;="&amp;AF$108,$E$47:$E$54,"Arranque")))+IF($D$102=0,"n.a.",IF(COUNTIFS($D$59:$D$98,"Sim",$O$59:$O$98,"&lt;&gt;Completo")&gt;0,"n.a.",SUMIFS($M$59:$M$98,$D$59:$D$98,"Sim",$O$59:$O$98,"Completo",$F$59:$F$98,"USD",$J$59:$J$98,"&lt;"&amp;EDATE(AF$108,1),$K$59:$K$98,"&gt;="&amp;AF$108,$E$59:$E$98,"Arranque"))))))</x:f>
        <x:v>n.a.</x:v>
      </x:c>
      <x:c r="AG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G$108,1),$K$47:$K$54,"&gt;="&amp;AG$108,$E$47:$E$54,"Arranque")))+IF($D$102=0,"n.a.",IF(COUNTIFS($D$59:$D$98,"Sim",$O$59:$O$98,"&lt;&gt;Completo")&gt;0,"n.a.",SUMIFS($M$59:$M$98,$D$59:$D$98,"Sim",$O$59:$O$98,"Completo",$F$59:$F$98,"USD",$J$59:$J$98,"&lt;"&amp;EDATE(AG$108,1),$K$59:$K$98,"&gt;="&amp;AG$108,$E$59:$E$98,"Arranque"))))))</x:f>
        <x:v>n.a.</x:v>
      </x:c>
      <x:c r="AH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H$108,1),$K$47:$K$54,"&gt;="&amp;AH$108,$E$47:$E$54,"Arranque")))+IF($D$102=0,"n.a.",IF(COUNTIFS($D$59:$D$98,"Sim",$O$59:$O$98,"&lt;&gt;Completo")&gt;0,"n.a.",SUMIFS($M$59:$M$98,$D$59:$D$98,"Sim",$O$59:$O$98,"Completo",$F$59:$F$98,"USD",$J$59:$J$98,"&lt;"&amp;EDATE(AH$108,1),$K$59:$K$98,"&gt;="&amp;AH$108,$E$59:$E$98,"Arranque"))))))</x:f>
        <x:v>n.a.</x:v>
      </x:c>
      <x:c r="AI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I$108,1),$K$47:$K$54,"&gt;="&amp;AI$108,$E$47:$E$54,"Arranque")))+IF($D$102=0,"n.a.",IF(COUNTIFS($D$59:$D$98,"Sim",$O$59:$O$98,"&lt;&gt;Completo")&gt;0,"n.a.",SUMIFS($M$59:$M$98,$D$59:$D$98,"Sim",$O$59:$O$98,"Completo",$F$59:$F$98,"USD",$J$59:$J$98,"&lt;"&amp;EDATE(AI$108,1),$K$59:$K$98,"&gt;="&amp;AI$108,$E$59:$E$98,"Arranque"))))))</x:f>
        <x:v>n.a.</x:v>
      </x:c>
      <x:c r="AJ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J$108,1),$K$47:$K$54,"&gt;="&amp;AJ$108,$E$47:$E$54,"Arranque")))+IF($D$102=0,"n.a.",IF(COUNTIFS($D$59:$D$98,"Sim",$O$59:$O$98,"&lt;&gt;Completo")&gt;0,"n.a.",SUMIFS($M$59:$M$98,$D$59:$D$98,"Sim",$O$59:$O$98,"Completo",$F$59:$F$98,"USD",$J$59:$J$98,"&lt;"&amp;EDATE(AJ$108,1),$K$59:$K$98,"&gt;="&amp;AJ$108,$E$59:$E$98,"Arranque"))))))</x:f>
        <x:v>n.a.</x:v>
      </x:c>
      <x:c r="AK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K$108,1),$K$47:$K$54,"&gt;="&amp;AK$108,$E$47:$E$54,"Arranque")))+IF($D$102=0,"n.a.",IF(COUNTIFS($D$59:$D$98,"Sim",$O$59:$O$98,"&lt;&gt;Completo")&gt;0,"n.a.",SUMIFS($M$59:$M$98,$D$59:$D$98,"Sim",$O$59:$O$98,"Completo",$F$59:$F$98,"USD",$J$59:$J$98,"&lt;"&amp;EDATE(AK$108,1),$K$59:$K$98,"&gt;="&amp;AK$108,$E$59:$E$98,"Arranque"))))))</x:f>
        <x:v>n.a.</x:v>
      </x:c>
      <x:c r="AL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L$108,1),$K$47:$K$54,"&gt;="&amp;AL$108,$E$47:$E$54,"Arranque")))+IF($D$102=0,"n.a.",IF(COUNTIFS($D$59:$D$98,"Sim",$O$59:$O$98,"&lt;&gt;Completo")&gt;0,"n.a.",SUMIFS($M$59:$M$98,$D$59:$D$98,"Sim",$O$59:$O$98,"Completo",$F$59:$F$98,"USD",$J$59:$J$98,"&lt;"&amp;EDATE(AL$108,1),$K$59:$K$98,"&gt;="&amp;AL$108,$E$59:$E$98,"Arranque"))))))</x:f>
        <x:v>n.a.</x:v>
      </x:c>
      <x:c r="AM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M$108,1),$K$47:$K$54,"&gt;="&amp;AM$108,$E$47:$E$54,"Arranque")))+IF($D$102=0,"n.a.",IF(COUNTIFS($D$59:$D$98,"Sim",$O$59:$O$98,"&lt;&gt;Completo")&gt;0,"n.a.",SUMIFS($M$59:$M$98,$D$59:$D$98,"Sim",$O$59:$O$98,"Completo",$F$59:$F$98,"USD",$J$59:$J$98,"&lt;"&amp;EDATE(AM$108,1),$K$59:$K$98,"&gt;="&amp;AM$108,$E$59:$E$98,"Arranque"))))))</x:f>
        <x:v>n.a.</x:v>
      </x:c>
      <x:c r="AN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N$108,1),$K$47:$K$54,"&gt;="&amp;AN$108,$E$47:$E$54,"Arranque")))+IF($D$102=0,"n.a.",IF(COUNTIFS($D$59:$D$98,"Sim",$O$59:$O$98,"&lt;&gt;Completo")&gt;0,"n.a.",SUMIFS($M$59:$M$98,$D$59:$D$98,"Sim",$O$59:$O$98,"Completo",$F$59:$F$98,"USD",$J$59:$J$98,"&lt;"&amp;EDATE(AN$108,1),$K$59:$K$98,"&gt;="&amp;AN$108,$E$59:$E$98,"Arranque"))))))</x:f>
        <x:v>n.a.</x:v>
      </x:c>
      <x:c r="AO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O$108,1),$K$47:$K$54,"&gt;="&amp;AO$108,$E$47:$E$54,"Arranque")))+IF($D$102=0,"n.a.",IF(COUNTIFS($D$59:$D$98,"Sim",$O$59:$O$98,"&lt;&gt;Completo")&gt;0,"n.a.",SUMIFS($M$59:$M$98,$D$59:$D$98,"Sim",$O$59:$O$98,"Completo",$F$59:$F$98,"USD",$J$59:$J$98,"&lt;"&amp;EDATE(AO$108,1),$K$59:$K$98,"&gt;="&amp;AO$108,$E$59:$E$98,"Arranque"))))))</x:f>
        <x:v>n.a.</x:v>
      </x:c>
      <x:c r="AP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P$108,1),$K$47:$K$54,"&gt;="&amp;AP$108,$E$47:$E$54,"Arranque")))+IF($D$102=0,"n.a.",IF(COUNTIFS($D$59:$D$98,"Sim",$O$59:$O$98,"&lt;&gt;Completo")&gt;0,"n.a.",SUMIFS($M$59:$M$98,$D$59:$D$98,"Sim",$O$59:$O$98,"Completo",$F$59:$F$98,"USD",$J$59:$J$98,"&lt;"&amp;EDATE(AP$108,1),$K$59:$K$98,"&gt;="&amp;AP$108,$E$59:$E$98,"Arranque"))))))</x:f>
        <x:v>n.a.</x:v>
      </x:c>
      <x:c r="AQ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Q$108,1),$K$47:$K$54,"&gt;="&amp;AQ$108,$E$47:$E$54,"Arranque")))+IF($D$102=0,"n.a.",IF(COUNTIFS($D$59:$D$98,"Sim",$O$59:$O$98,"&lt;&gt;Completo")&gt;0,"n.a.",SUMIFS($M$59:$M$98,$D$59:$D$98,"Sim",$O$59:$O$98,"Completo",$F$59:$F$98,"USD",$J$59:$J$98,"&lt;"&amp;EDATE(AQ$108,1),$K$59:$K$98,"&gt;="&amp;AQ$108,$E$59:$E$98,"Arranque"))))))</x:f>
        <x:v>n.a.</x:v>
      </x:c>
      <x:c r="AR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R$108,1),$K$47:$K$54,"&gt;="&amp;AR$108,$E$47:$E$54,"Arranque")))+IF($D$102=0,"n.a.",IF(COUNTIFS($D$59:$D$98,"Sim",$O$59:$O$98,"&lt;&gt;Completo")&gt;0,"n.a.",SUMIFS($M$59:$M$98,$D$59:$D$98,"Sim",$O$59:$O$98,"Completo",$F$59:$F$98,"USD",$J$59:$J$98,"&lt;"&amp;EDATE(AR$108,1),$K$59:$K$98,"&gt;="&amp;AR$108,$E$59:$E$98,"Arranque"))))))</x:f>
        <x:v>n.a.</x:v>
      </x:c>
      <x:c r="AS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S$108,1),$K$47:$K$54,"&gt;="&amp;AS$108,$E$47:$E$54,"Arranque")))+IF($D$102=0,"n.a.",IF(COUNTIFS($D$59:$D$98,"Sim",$O$59:$O$98,"&lt;&gt;Completo")&gt;0,"n.a.",SUMIFS($M$59:$M$98,$D$59:$D$98,"Sim",$O$59:$O$98,"Completo",$F$59:$F$98,"USD",$J$59:$J$98,"&lt;"&amp;EDATE(AS$108,1),$K$59:$K$98,"&gt;="&amp;AS$108,$E$59:$E$98,"Arranque"))))))</x:f>
        <x:v>n.a.</x:v>
      </x:c>
      <x:c r="AT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T$108,1),$K$47:$K$54,"&gt;="&amp;AT$108,$E$47:$E$54,"Arranque")))+IF($D$102=0,"n.a.",IF(COUNTIFS($D$59:$D$98,"Sim",$O$59:$O$98,"&lt;&gt;Completo")&gt;0,"n.a.",SUMIFS($M$59:$M$98,$D$59:$D$98,"Sim",$O$59:$O$98,"Completo",$F$59:$F$98,"USD",$J$59:$J$98,"&lt;"&amp;EDATE(AT$108,1),$K$59:$K$98,"&gt;="&amp;AT$108,$E$59:$E$98,"Arranque"))))))</x:f>
        <x:v>n.a.</x:v>
      </x:c>
      <x:c r="AU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U$108,1),$K$47:$K$54,"&gt;="&amp;AU$108,$E$47:$E$54,"Arranque")))+IF($D$102=0,"n.a.",IF(COUNTIFS($D$59:$D$98,"Sim",$O$59:$O$98,"&lt;&gt;Completo")&gt;0,"n.a.",SUMIFS($M$59:$M$98,$D$59:$D$98,"Sim",$O$59:$O$98,"Completo",$F$59:$F$98,"USD",$J$59:$J$98,"&lt;"&amp;EDATE(AU$108,1),$K$59:$K$98,"&gt;="&amp;AU$108,$E$59:$E$98,"Arranque"))))))</x:f>
        <x:v>n.a.</x:v>
      </x:c>
      <x:c r="AV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V$108,1),$K$47:$K$54,"&gt;="&amp;AV$108,$E$47:$E$54,"Arranque")))+IF($D$102=0,"n.a.",IF(COUNTIFS($D$59:$D$98,"Sim",$O$59:$O$98,"&lt;&gt;Completo")&gt;0,"n.a.",SUMIFS($M$59:$M$98,$D$59:$D$98,"Sim",$O$59:$O$98,"Completo",$F$59:$F$98,"USD",$J$59:$J$98,"&lt;"&amp;EDATE(AV$108,1),$K$59:$K$98,"&gt;="&amp;AV$108,$E$59:$E$98,"Arranque"))))))</x:f>
        <x:v>n.a.</x:v>
      </x:c>
      <x:c r="AW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W$108,1),$K$47:$K$54,"&gt;="&amp;AW$108,$E$47:$E$54,"Arranque")))+IF($D$102=0,"n.a.",IF(COUNTIFS($D$59:$D$98,"Sim",$O$59:$O$98,"&lt;&gt;Completo")&gt;0,"n.a.",SUMIFS($M$59:$M$98,$D$59:$D$98,"Sim",$O$59:$O$98,"Completo",$F$59:$F$98,"USD",$J$59:$J$98,"&lt;"&amp;EDATE(AW$108,1),$K$59:$K$98,"&gt;="&amp;AW$108,$E$59:$E$98,"Arranque"))))))</x:f>
        <x:v>n.a.</x:v>
      </x:c>
      <x:c r="AX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X$108,1),$K$47:$K$54,"&gt;="&amp;AX$108,$E$47:$E$54,"Arranque")))+IF($D$102=0,"n.a.",IF(COUNTIFS($D$59:$D$98,"Sim",$O$59:$O$98,"&lt;&gt;Completo")&gt;0,"n.a.",SUMIFS($M$59:$M$98,$D$59:$D$98,"Sim",$O$59:$O$98,"Completo",$F$59:$F$98,"USD",$J$59:$J$98,"&lt;"&amp;EDATE(AX$108,1),$K$59:$K$98,"&gt;="&amp;AX$108,$E$59:$E$98,"Arranque"))))))</x:f>
        <x:v>n.a.</x:v>
      </x:c>
      <x:c r="AY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Y$108,1),$K$47:$K$54,"&gt;="&amp;AY$108,$E$47:$E$54,"Arranque")))+IF($D$102=0,"n.a.",IF(COUNTIFS($D$59:$D$98,"Sim",$O$59:$O$98,"&lt;&gt;Completo")&gt;0,"n.a.",SUMIFS($M$59:$M$98,$D$59:$D$98,"Sim",$O$59:$O$98,"Completo",$F$59:$F$98,"USD",$J$59:$J$98,"&lt;"&amp;EDATE(AY$108,1),$K$59:$K$98,"&gt;="&amp;AY$108,$E$59:$E$98,"Arranque"))))))</x:f>
        <x:v>n.a.</x:v>
      </x:c>
      <x:c r="AZ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AZ$108,1),$K$47:$K$54,"&gt;="&amp;AZ$108,$E$47:$E$54,"Arranque")))+IF($D$102=0,"n.a.",IF(COUNTIFS($D$59:$D$98,"Sim",$O$59:$O$98,"&lt;&gt;Completo")&gt;0,"n.a.",SUMIFS($M$59:$M$98,$D$59:$D$98,"Sim",$O$59:$O$98,"Completo",$F$59:$F$98,"USD",$J$59:$J$98,"&lt;"&amp;EDATE(AZ$108,1),$K$59:$K$98,"&gt;="&amp;AZ$108,$E$59:$E$98,"Arranque"))))))</x:f>
        <x:v>n.a.</x:v>
      </x:c>
      <x:c r="BA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A$108,1),$K$47:$K$54,"&gt;="&amp;BA$108,$E$47:$E$54,"Arranque")))+IF($D$102=0,"n.a.",IF(COUNTIFS($D$59:$D$98,"Sim",$O$59:$O$98,"&lt;&gt;Completo")&gt;0,"n.a.",SUMIFS($M$59:$M$98,$D$59:$D$98,"Sim",$O$59:$O$98,"Completo",$F$59:$F$98,"USD",$J$59:$J$98,"&lt;"&amp;EDATE(BA$108,1),$K$59:$K$98,"&gt;="&amp;BA$108,$E$59:$E$98,"Arranque"))))))</x:f>
        <x:v>n.a.</x:v>
      </x:c>
      <x:c r="BB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B$108,1),$K$47:$K$54,"&gt;="&amp;BB$108,$E$47:$E$54,"Arranque")))+IF($D$102=0,"n.a.",IF(COUNTIFS($D$59:$D$98,"Sim",$O$59:$O$98,"&lt;&gt;Completo")&gt;0,"n.a.",SUMIFS($M$59:$M$98,$D$59:$D$98,"Sim",$O$59:$O$98,"Completo",$F$59:$F$98,"USD",$J$59:$J$98,"&lt;"&amp;EDATE(BB$108,1),$K$59:$K$98,"&gt;="&amp;BB$108,$E$59:$E$98,"Arranque"))))))</x:f>
        <x:v>n.a.</x:v>
      </x:c>
      <x:c r="BC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C$108,1),$K$47:$K$54,"&gt;="&amp;BC$108,$E$47:$E$54,"Arranque")))+IF($D$102=0,"n.a.",IF(COUNTIFS($D$59:$D$98,"Sim",$O$59:$O$98,"&lt;&gt;Completo")&gt;0,"n.a.",SUMIFS($M$59:$M$98,$D$59:$D$98,"Sim",$O$59:$O$98,"Completo",$F$59:$F$98,"USD",$J$59:$J$98,"&lt;"&amp;EDATE(BC$108,1),$K$59:$K$98,"&gt;="&amp;BC$108,$E$59:$E$98,"Arranque"))))))</x:f>
        <x:v>n.a.</x:v>
      </x:c>
      <x:c r="BD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D$108,1),$K$47:$K$54,"&gt;="&amp;BD$108,$E$47:$E$54,"Arranque")))+IF($D$102=0,"n.a.",IF(COUNTIFS($D$59:$D$98,"Sim",$O$59:$O$98,"&lt;&gt;Completo")&gt;0,"n.a.",SUMIFS($M$59:$M$98,$D$59:$D$98,"Sim",$O$59:$O$98,"Completo",$F$59:$F$98,"USD",$J$59:$J$98,"&lt;"&amp;EDATE(BD$108,1),$K$59:$K$98,"&gt;="&amp;BD$108,$E$59:$E$98,"Arranque"))))))</x:f>
        <x:v>n.a.</x:v>
      </x:c>
      <x:c r="BE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E$108,1),$K$47:$K$54,"&gt;="&amp;BE$108,$E$47:$E$54,"Arranque")))+IF($D$102=0,"n.a.",IF(COUNTIFS($D$59:$D$98,"Sim",$O$59:$O$98,"&lt;&gt;Completo")&gt;0,"n.a.",SUMIFS($M$59:$M$98,$D$59:$D$98,"Sim",$O$59:$O$98,"Completo",$F$59:$F$98,"USD",$J$59:$J$98,"&lt;"&amp;EDATE(BE$108,1),$K$59:$K$98,"&gt;="&amp;BE$108,$E$59:$E$98,"Arranque"))))))</x:f>
        <x:v>n.a.</x:v>
      </x:c>
      <x:c r="BF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F$108,1),$K$47:$K$54,"&gt;="&amp;BF$108,$E$47:$E$54,"Arranque")))+IF($D$102=0,"n.a.",IF(COUNTIFS($D$59:$D$98,"Sim",$O$59:$O$98,"&lt;&gt;Completo")&gt;0,"n.a.",SUMIFS($M$59:$M$98,$D$59:$D$98,"Sim",$O$59:$O$98,"Completo",$F$59:$F$98,"USD",$J$59:$J$98,"&lt;"&amp;EDATE(BF$108,1),$K$59:$K$98,"&gt;="&amp;BF$108,$E$59:$E$98,"Arranque"))))))</x:f>
        <x:v>n.a.</x:v>
      </x:c>
      <x:c r="BG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G$108,1),$K$47:$K$54,"&gt;="&amp;BG$108,$E$47:$E$54,"Arranque")))+IF($D$102=0,"n.a.",IF(COUNTIFS($D$59:$D$98,"Sim",$O$59:$O$98,"&lt;&gt;Completo")&gt;0,"n.a.",SUMIFS($M$59:$M$98,$D$59:$D$98,"Sim",$O$59:$O$98,"Completo",$F$59:$F$98,"USD",$J$59:$J$98,"&lt;"&amp;EDATE(BG$108,1),$K$59:$K$98,"&gt;="&amp;BG$108,$E$59:$E$98,"Arranque"))))))</x:f>
        <x:v>n.a.</x:v>
      </x:c>
      <x:c r="BH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H$108,1),$K$47:$K$54,"&gt;="&amp;BH$108,$E$47:$E$54,"Arranque")))+IF($D$102=0,"n.a.",IF(COUNTIFS($D$59:$D$98,"Sim",$O$59:$O$98,"&lt;&gt;Completo")&gt;0,"n.a.",SUMIFS($M$59:$M$98,$D$59:$D$98,"Sim",$O$59:$O$98,"Completo",$F$59:$F$98,"USD",$J$59:$J$98,"&lt;"&amp;EDATE(BH$108,1),$K$59:$K$98,"&gt;="&amp;BH$108,$E$59:$E$98,"Arranque"))))))</x:f>
        <x:v>n.a.</x:v>
      </x:c>
      <x:c r="BI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I$108,1),$K$47:$K$54,"&gt;="&amp;BI$108,$E$47:$E$54,"Arranque")))+IF($D$102=0,"n.a.",IF(COUNTIFS($D$59:$D$98,"Sim",$O$59:$O$98,"&lt;&gt;Completo")&gt;0,"n.a.",SUMIFS($M$59:$M$98,$D$59:$D$98,"Sim",$O$59:$O$98,"Completo",$F$59:$F$98,"USD",$J$59:$J$98,"&lt;"&amp;EDATE(BI$108,1),$K$59:$K$98,"&gt;="&amp;BI$108,$E$59:$E$98,"Arranque"))))))</x:f>
        <x:v>n.a.</x:v>
      </x:c>
      <x:c r="BJ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J$108,1),$K$47:$K$54,"&gt;="&amp;BJ$108,$E$47:$E$54,"Arranque")))+IF($D$102=0,"n.a.",IF(COUNTIFS($D$59:$D$98,"Sim",$O$59:$O$98,"&lt;&gt;Completo")&gt;0,"n.a.",SUMIFS($M$59:$M$98,$D$59:$D$98,"Sim",$O$59:$O$98,"Completo",$F$59:$F$98,"USD",$J$59:$J$98,"&lt;"&amp;EDATE(BJ$108,1),$K$59:$K$98,"&gt;="&amp;BJ$108,$E$59:$E$98,"Arranque"))))))</x:f>
        <x:v>n.a.</x:v>
      </x:c>
      <x:c r="BK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K$108,1),$K$47:$K$54,"&gt;="&amp;BK$108,$E$47:$E$54,"Arranque")))+IF($D$102=0,"n.a.",IF(COUNTIFS($D$59:$D$98,"Sim",$O$59:$O$98,"&lt;&gt;Completo")&gt;0,"n.a.",SUMIFS($M$59:$M$98,$D$59:$D$98,"Sim",$O$59:$O$98,"Completo",$F$59:$F$98,"USD",$J$59:$J$98,"&lt;"&amp;EDATE(BK$108,1),$K$59:$K$98,"&gt;="&amp;BK$108,$E$59:$E$98,"Arranque"))))))</x:f>
        <x:v>n.a.</x:v>
      </x:c>
      <x:c r="BL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L$108,1),$K$47:$K$54,"&gt;="&amp;BL$108,$E$47:$E$54,"Arranque")))+IF($D$102=0,"n.a.",IF(COUNTIFS($D$59:$D$98,"Sim",$O$59:$O$98,"&lt;&gt;Completo")&gt;0,"n.a.",SUMIFS($M$59:$M$98,$D$59:$D$98,"Sim",$O$59:$O$98,"Completo",$F$59:$F$98,"USD",$J$59:$J$98,"&lt;"&amp;EDATE(BL$108,1),$K$59:$K$98,"&gt;="&amp;BL$108,$E$59:$E$98,"Arranque"))))))</x:f>
        <x:v>n.a.</x:v>
      </x:c>
      <x:c r="BM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M$108,1),$K$47:$K$54,"&gt;="&amp;BM$108,$E$47:$E$54,"Arranque")))+IF($D$102=0,"n.a.",IF(COUNTIFS($D$59:$D$98,"Sim",$O$59:$O$98,"&lt;&gt;Completo")&gt;0,"n.a.",SUMIFS($M$59:$M$98,$D$59:$D$98,"Sim",$O$59:$O$98,"Completo",$F$59:$F$98,"USD",$J$59:$J$98,"&lt;"&amp;EDATE(BM$108,1),$K$59:$K$98,"&gt;="&amp;BM$108,$E$59:$E$98,"Arranque"))))))</x:f>
        <x:v>n.a.</x:v>
      </x:c>
      <x:c r="BN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N$108,1),$K$47:$K$54,"&gt;="&amp;BN$108,$E$47:$E$54,"Arranque")))+IF($D$102=0,"n.a.",IF(COUNTIFS($D$59:$D$98,"Sim",$O$59:$O$98,"&lt;&gt;Completo")&gt;0,"n.a.",SUMIFS($M$59:$M$98,$D$59:$D$98,"Sim",$O$59:$O$98,"Completo",$F$59:$F$98,"USD",$J$59:$J$98,"&lt;"&amp;EDATE(BN$108,1),$K$59:$K$98,"&gt;="&amp;BN$108,$E$59:$E$98,"Arranque"))))))</x:f>
        <x:v>n.a.</x:v>
      </x:c>
      <x:c r="BO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O$108,1),$K$47:$K$54,"&gt;="&amp;BO$108,$E$47:$E$54,"Arranque")))+IF($D$102=0,"n.a.",IF(COUNTIFS($D$59:$D$98,"Sim",$O$59:$O$98,"&lt;&gt;Completo")&gt;0,"n.a.",SUMIFS($M$59:$M$98,$D$59:$D$98,"Sim",$O$59:$O$98,"Completo",$F$59:$F$98,"USD",$J$59:$J$98,"&lt;"&amp;EDATE(BO$108,1),$K$59:$K$98,"&gt;="&amp;BO$108,$E$59:$E$98,"Arranque"))))))</x:f>
        <x:v>n.a.</x:v>
      </x:c>
      <x:c r="BP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P$108,1),$K$47:$K$54,"&gt;="&amp;BP$108,$E$47:$E$54,"Arranque")))+IF($D$102=0,"n.a.",IF(COUNTIFS($D$59:$D$98,"Sim",$O$59:$O$98,"&lt;&gt;Completo")&gt;0,"n.a.",SUMIFS($M$59:$M$98,$D$59:$D$98,"Sim",$O$59:$O$98,"Completo",$F$59:$F$98,"USD",$J$59:$J$98,"&lt;"&amp;EDATE(BP$108,1),$K$59:$K$98,"&gt;="&amp;BP$108,$E$59:$E$98,"Arranque"))))))</x:f>
        <x:v>n.a.</x:v>
      </x:c>
      <x:c r="BQ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Q$108,1),$K$47:$K$54,"&gt;="&amp;BQ$108,$E$47:$E$54,"Arranque")))+IF($D$102=0,"n.a.",IF(COUNTIFS($D$59:$D$98,"Sim",$O$59:$O$98,"&lt;&gt;Completo")&gt;0,"n.a.",SUMIFS($M$59:$M$98,$D$59:$D$98,"Sim",$O$59:$O$98,"Completo",$F$59:$F$98,"USD",$J$59:$J$98,"&lt;"&amp;EDATE(BQ$108,1),$K$59:$K$98,"&gt;="&amp;BQ$108,$E$59:$E$98,"Arranque"))))))</x:f>
        <x:v>n.a.</x:v>
      </x:c>
      <x:c r="BR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R$108,1),$K$47:$K$54,"&gt;="&amp;BR$108,$E$47:$E$54,"Arranque")))+IF($D$102=0,"n.a.",IF(COUNTIFS($D$59:$D$98,"Sim",$O$59:$O$98,"&lt;&gt;Completo")&gt;0,"n.a.",SUMIFS($M$59:$M$98,$D$59:$D$98,"Sim",$O$59:$O$98,"Completo",$F$59:$F$98,"USD",$J$59:$J$98,"&lt;"&amp;EDATE(BR$108,1),$K$59:$K$98,"&gt;="&amp;BR$108,$E$59:$E$98,"Arranque"))))))</x:f>
        <x:v>n.a.</x:v>
      </x:c>
      <x:c r="BS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S$108,1),$K$47:$K$54,"&gt;="&amp;BS$108,$E$47:$E$54,"Arranque")))+IF($D$102=0,"n.a.",IF(COUNTIFS($D$59:$D$98,"Sim",$O$59:$O$98,"&lt;&gt;Completo")&gt;0,"n.a.",SUMIFS($M$59:$M$98,$D$59:$D$98,"Sim",$O$59:$O$98,"Completo",$F$59:$F$98,"USD",$J$59:$J$98,"&lt;"&amp;EDATE(BS$108,1),$K$59:$K$98,"&gt;="&amp;BS$108,$E$59:$E$98,"Arranque"))))))</x:f>
        <x:v>n.a.</x:v>
      </x:c>
      <x:c r="BT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T$108,1),$K$47:$K$54,"&gt;="&amp;BT$108,$E$47:$E$54,"Arranque")))+IF($D$102=0,"n.a.",IF(COUNTIFS($D$59:$D$98,"Sim",$O$59:$O$98,"&lt;&gt;Completo")&gt;0,"n.a.",SUMIFS($M$59:$M$98,$D$59:$D$98,"Sim",$O$59:$O$98,"Completo",$F$59:$F$98,"USD",$J$59:$J$98,"&lt;"&amp;EDATE(BT$108,1),$K$59:$K$98,"&gt;="&amp;BT$108,$E$59:$E$98,"Arranque"))))))</x:f>
        <x:v>n.a.</x:v>
      </x:c>
      <x:c r="BU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U$108,1),$K$47:$K$54,"&gt;="&amp;BU$108,$E$47:$E$54,"Arranque")))+IF($D$102=0,"n.a.",IF(COUNTIFS($D$59:$D$98,"Sim",$O$59:$O$98,"&lt;&gt;Completo")&gt;0,"n.a.",SUMIFS($M$59:$M$98,$D$59:$D$98,"Sim",$O$59:$O$98,"Completo",$F$59:$F$98,"USD",$J$59:$J$98,"&lt;"&amp;EDATE(BU$108,1),$K$59:$K$98,"&gt;="&amp;BU$108,$E$59:$E$98,"Arranque"))))))</x:f>
        <x:v>n.a.</x:v>
      </x:c>
      <x:c r="BV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V$108,1),$K$47:$K$54,"&gt;="&amp;BV$108,$E$47:$E$54,"Arranque")))+IF($D$102=0,"n.a.",IF(COUNTIFS($D$59:$D$98,"Sim",$O$59:$O$98,"&lt;&gt;Completo")&gt;0,"n.a.",SUMIFS($M$59:$M$98,$D$59:$D$98,"Sim",$O$59:$O$98,"Completo",$F$59:$F$98,"USD",$J$59:$J$98,"&lt;"&amp;EDATE(BV$108,1),$K$59:$K$98,"&gt;="&amp;BV$108,$E$59:$E$98,"Arranque"))))))</x:f>
        <x:v>n.a.</x:v>
      </x:c>
      <x:c r="BW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W$108,1),$K$47:$K$54,"&gt;="&amp;BW$108,$E$47:$E$54,"Arranque")))+IF($D$102=0,"n.a.",IF(COUNTIFS($D$59:$D$98,"Sim",$O$59:$O$98,"&lt;&gt;Completo")&gt;0,"n.a.",SUMIFS($M$59:$M$98,$D$59:$D$98,"Sim",$O$59:$O$98,"Completo",$F$59:$F$98,"USD",$J$59:$J$98,"&lt;"&amp;EDATE(BW$108,1),$K$59:$K$98,"&gt;="&amp;BW$108,$E$59:$E$98,"Arranque"))))))</x:f>
        <x:v>n.a.</x:v>
      </x:c>
      <x:c r="BX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X$108,1),$K$47:$K$54,"&gt;="&amp;BX$108,$E$47:$E$54,"Arranque")))+IF($D$102=0,"n.a.",IF(COUNTIFS($D$59:$D$98,"Sim",$O$59:$O$98,"&lt;&gt;Completo")&gt;0,"n.a.",SUMIFS($M$59:$M$98,$D$59:$D$98,"Sim",$O$59:$O$98,"Completo",$F$59:$F$98,"USD",$J$59:$J$98,"&lt;"&amp;EDATE(BX$108,1),$K$59:$K$98,"&gt;="&amp;BX$108,$E$59:$E$98,"Arranque"))))))</x:f>
        <x:v>n.a.</x:v>
      </x:c>
      <x:c r="BY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Y$108,1),$K$47:$K$54,"&gt;="&amp;BY$108,$E$47:$E$54,"Arranque")))+IF($D$102=0,"n.a.",IF(COUNTIFS($D$59:$D$98,"Sim",$O$59:$O$98,"&lt;&gt;Completo")&gt;0,"n.a.",SUMIFS($M$59:$M$98,$D$59:$D$98,"Sim",$O$59:$O$98,"Completo",$F$59:$F$98,"USD",$J$59:$J$98,"&lt;"&amp;EDATE(BY$108,1),$K$59:$K$98,"&gt;="&amp;BY$108,$E$59:$E$98,"Arranque"))))))</x:f>
        <x:v>n.a.</x:v>
      </x:c>
      <x:c r="BZ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BZ$108,1),$K$47:$K$54,"&gt;="&amp;BZ$108,$E$47:$E$54,"Arranque")))+IF($D$102=0,"n.a.",IF(COUNTIFS($D$59:$D$98,"Sim",$O$59:$O$98,"&lt;&gt;Completo")&gt;0,"n.a.",SUMIFS($M$59:$M$98,$D$59:$D$98,"Sim",$O$59:$O$98,"Completo",$F$59:$F$98,"USD",$J$59:$J$98,"&lt;"&amp;EDATE(BZ$108,1),$K$59:$K$98,"&gt;="&amp;BZ$108,$E$59:$E$98,"Arranque"))))))</x:f>
        <x:v>n.a.</x:v>
      </x:c>
      <x:c r="CA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CA$108,1),$K$47:$K$54,"&gt;="&amp;CA$108,$E$47:$E$54,"Arranque")))+IF($D$102=0,"n.a.",IF(COUNTIFS($D$59:$D$98,"Sim",$O$59:$O$98,"&lt;&gt;Completo")&gt;0,"n.a.",SUMIFS($M$59:$M$98,$D$59:$D$98,"Sim",$O$59:$O$98,"Completo",$F$59:$F$98,"USD",$J$59:$J$98,"&lt;"&amp;EDATE(CA$108,1),$K$59:$K$98,"&gt;="&amp;CA$108,$E$59:$E$98,"Arranque"))))))</x:f>
        <x:v>n.a.</x:v>
      </x:c>
      <x:c r="CB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CB$108,1),$K$47:$K$54,"&gt;="&amp;CB$108,$E$47:$E$54,"Arranque")))+IF($D$102=0,"n.a.",IF(COUNTIFS($D$59:$D$98,"Sim",$O$59:$O$98,"&lt;&gt;Completo")&gt;0,"n.a.",SUMIFS($M$59:$M$98,$D$59:$D$98,"Sim",$O$59:$O$98,"Completo",$F$59:$F$98,"USD",$J$59:$J$98,"&lt;"&amp;EDATE(CB$108,1),$K$59:$K$98,"&gt;="&amp;CB$108,$E$59:$E$98,"Arranque"))))))</x:f>
        <x:v>n.a.</x:v>
      </x:c>
      <x:c r="CC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CC$108,1),$K$47:$K$54,"&gt;="&amp;CC$108,$E$47:$E$54,"Arranque")))+IF($D$102=0,"n.a.",IF(COUNTIFS($D$59:$D$98,"Sim",$O$59:$O$98,"&lt;&gt;Completo")&gt;0,"n.a.",SUMIFS($M$59:$M$98,$D$59:$D$98,"Sim",$O$59:$O$98,"Completo",$F$59:$F$98,"USD",$J$59:$J$98,"&lt;"&amp;EDATE(CC$108,1),$K$59:$K$98,"&gt;="&amp;CC$108,$E$59:$E$98,"Arranque"))))))</x:f>
        <x:v>n.a.</x:v>
      </x:c>
      <x:c r="CD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CD$108,1),$K$47:$K$54,"&gt;="&amp;CD$108,$E$47:$E$54,"Arranque")))+IF($D$102=0,"n.a.",IF(COUNTIFS($D$59:$D$98,"Sim",$O$59:$O$98,"&lt;&gt;Completo")&gt;0,"n.a.",SUMIFS($M$59:$M$98,$D$59:$D$98,"Sim",$O$59:$O$98,"Completo",$F$59:$F$98,"USD",$J$59:$J$98,"&lt;"&amp;EDATE(CD$108,1),$K$59:$K$98,"&gt;="&amp;CD$108,$E$59:$E$98,"Arranque"))))))</x:f>
        <x:v>n.a.</x:v>
      </x:c>
      <x:c r="CE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CE$108,1),$K$47:$K$54,"&gt;="&amp;CE$108,$E$47:$E$54,"Arranque")))+IF($D$102=0,"n.a.",IF(COUNTIFS($D$59:$D$98,"Sim",$O$59:$O$98,"&lt;&gt;Completo")&gt;0,"n.a.",SUMIFS($M$59:$M$98,$D$59:$D$98,"Sim",$O$59:$O$98,"Completo",$F$59:$F$98,"USD",$J$59:$J$98,"&lt;"&amp;EDATE(CE$108,1),$K$59:$K$98,"&gt;="&amp;CE$108,$E$59:$E$98,"Arranque"))))))</x:f>
        <x:v>n.a.</x:v>
      </x:c>
      <x:c r="CF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CF$108,1),$K$47:$K$54,"&gt;="&amp;CF$108,$E$47:$E$54,"Arranque")))+IF($D$102=0,"n.a.",IF(COUNTIFS($D$59:$D$98,"Sim",$O$59:$O$98,"&lt;&gt;Completo")&gt;0,"n.a.",SUMIFS($M$59:$M$98,$D$59:$D$98,"Sim",$O$59:$O$98,"Completo",$F$59:$F$98,"USD",$J$59:$J$98,"&lt;"&amp;EDATE(CF$108,1),$K$59:$K$98,"&gt;="&amp;CF$108,$E$59:$E$98,"Arranque"))))))</x:f>
        <x:v>n.a.</x:v>
      </x:c>
      <x:c r="CG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CG$108,1),$K$47:$K$54,"&gt;="&amp;CG$108,$E$47:$E$54,"Arranque")))+IF($D$102=0,"n.a.",IF(COUNTIFS($D$59:$D$98,"Sim",$O$59:$O$98,"&lt;&gt;Completo")&gt;0,"n.a.",SUMIFS($M$59:$M$98,$D$59:$D$98,"Sim",$O$59:$O$98,"Completo",$F$59:$F$98,"USD",$J$59:$J$98,"&lt;"&amp;EDATE(CG$108,1),$K$59:$K$98,"&gt;="&amp;CG$108,$E$59:$E$98,"Arranque"))))))</x:f>
        <x:v>n.a.</x:v>
      </x:c>
      <x:c r="CH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CH$108,1),$K$47:$K$54,"&gt;="&amp;CH$108,$E$47:$E$54,"Arranque")))+IF($D$102=0,"n.a.",IF(COUNTIFS($D$59:$D$98,"Sim",$O$59:$O$98,"&lt;&gt;Completo")&gt;0,"n.a.",SUMIFS($M$59:$M$98,$D$59:$D$98,"Sim",$O$59:$O$98,"Completo",$F$59:$F$98,"USD",$J$59:$J$98,"&lt;"&amp;EDATE(CH$108,1),$K$59:$K$98,"&gt;="&amp;CH$108,$E$59:$E$98,"Arranque"))))))</x:f>
        <x:v>n.a.</x:v>
      </x:c>
      <x:c r="CI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CI$108,1),$K$47:$K$54,"&gt;="&amp;CI$108,$E$47:$E$54,"Arranque")))+IF($D$102=0,"n.a.",IF(COUNTIFS($D$59:$D$98,"Sim",$O$59:$O$98,"&lt;&gt;Completo")&gt;0,"n.a.",SUMIFS($M$59:$M$98,$D$59:$D$98,"Sim",$O$59:$O$98,"Completo",$F$59:$F$98,"USD",$J$59:$J$98,"&lt;"&amp;EDATE(CI$108,1),$K$59:$K$98,"&gt;="&amp;CI$108,$E$59:$E$98,"Arranque"))))))</x:f>
        <x:v>n.a.</x:v>
      </x:c>
      <x:c r="CJ129" s="75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USD",$J$47:$J$54,"&lt;"&amp;EDATE(CJ$108,1),$K$47:$K$54,"&gt;="&amp;CJ$108,$E$47:$E$54,"Arranque")))+IF($D$102=0,"n.a.",IF(COUNTIFS($D$59:$D$98,"Sim",$O$59:$O$98,"&lt;&gt;Completo")&gt;0,"n.a.",SUMIFS($M$59:$M$98,$D$59:$D$98,"Sim",$O$59:$O$98,"Completo",$F$59:$F$98,"USD",$J$59:$J$98,"&lt;"&amp;EDATE(CJ$108,1),$K$59:$K$98,"&gt;="&amp;CJ$108,$E$59:$E$98,"Arranque"))))))</x:f>
        <x:v>n.a.</x:v>
      </x:c>
    </x:row>
    <x:row r="130" ht="22" customHeight="1">
      <x:c r="A130" s="2"/>
      <x:c r="B130" s="2"/>
      <x:c r="C130" s="2" t="str">
        <x:v>Arranque (BRL)</x:v>
      </x:c>
      <x:c r="D130" s="79" t="str">
        <x:f>IF(COUNT(E130:CJ130)=84,SUM(E130:CJ130),"n.a.")</x:f>
        <x:v>n.a.</x:v>
      </x:c>
      <x:c r="E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E$108,1),$K$47:$K$54,"&gt;="&amp;E$108,$E$47:$E$54,"Arranque")))+IF($D$102=0,"n.a.",IF(COUNTIFS($D$59:$D$98,"Sim",$O$59:$O$98,"&lt;&gt;Completo")&gt;0,"n.a.",SUMIFS($M$59:$M$98,$D$59:$D$98,"Sim",$O$59:$O$98,"Completo",$F$59:$F$98,"BRL",$J$59:$J$98,"&lt;"&amp;EDATE(E$108,1),$K$59:$K$98,"&gt;="&amp;E$108,$E$59:$E$98,"Arranque"))))))</x:f>
        <x:v>n.a.</x:v>
      </x:c>
      <x:c r="F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F$108,1),$K$47:$K$54,"&gt;="&amp;F$108,$E$47:$E$54,"Arranque")))+IF($D$102=0,"n.a.",IF(COUNTIFS($D$59:$D$98,"Sim",$O$59:$O$98,"&lt;&gt;Completo")&gt;0,"n.a.",SUMIFS($M$59:$M$98,$D$59:$D$98,"Sim",$O$59:$O$98,"Completo",$F$59:$F$98,"BRL",$J$59:$J$98,"&lt;"&amp;EDATE(F$108,1),$K$59:$K$98,"&gt;="&amp;F$108,$E$59:$E$98,"Arranque"))))))</x:f>
        <x:v>n.a.</x:v>
      </x:c>
      <x:c r="G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G$108,1),$K$47:$K$54,"&gt;="&amp;G$108,$E$47:$E$54,"Arranque")))+IF($D$102=0,"n.a.",IF(COUNTIFS($D$59:$D$98,"Sim",$O$59:$O$98,"&lt;&gt;Completo")&gt;0,"n.a.",SUMIFS($M$59:$M$98,$D$59:$D$98,"Sim",$O$59:$O$98,"Completo",$F$59:$F$98,"BRL",$J$59:$J$98,"&lt;"&amp;EDATE(G$108,1),$K$59:$K$98,"&gt;="&amp;G$108,$E$59:$E$98,"Arranque"))))))</x:f>
        <x:v>n.a.</x:v>
      </x:c>
      <x:c r="H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H$108,1),$K$47:$K$54,"&gt;="&amp;H$108,$E$47:$E$54,"Arranque")))+IF($D$102=0,"n.a.",IF(COUNTIFS($D$59:$D$98,"Sim",$O$59:$O$98,"&lt;&gt;Completo")&gt;0,"n.a.",SUMIFS($M$59:$M$98,$D$59:$D$98,"Sim",$O$59:$O$98,"Completo",$F$59:$F$98,"BRL",$J$59:$J$98,"&lt;"&amp;EDATE(H$108,1),$K$59:$K$98,"&gt;="&amp;H$108,$E$59:$E$98,"Arranque"))))))</x:f>
        <x:v>n.a.</x:v>
      </x:c>
      <x:c r="I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I$108,1),$K$47:$K$54,"&gt;="&amp;I$108,$E$47:$E$54,"Arranque")))+IF($D$102=0,"n.a.",IF(COUNTIFS($D$59:$D$98,"Sim",$O$59:$O$98,"&lt;&gt;Completo")&gt;0,"n.a.",SUMIFS($M$59:$M$98,$D$59:$D$98,"Sim",$O$59:$O$98,"Completo",$F$59:$F$98,"BRL",$J$59:$J$98,"&lt;"&amp;EDATE(I$108,1),$K$59:$K$98,"&gt;="&amp;I$108,$E$59:$E$98,"Arranque"))))))</x:f>
        <x:v>n.a.</x:v>
      </x:c>
      <x:c r="J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J$108,1),$K$47:$K$54,"&gt;="&amp;J$108,$E$47:$E$54,"Arranque")))+IF($D$102=0,"n.a.",IF(COUNTIFS($D$59:$D$98,"Sim",$O$59:$O$98,"&lt;&gt;Completo")&gt;0,"n.a.",SUMIFS($M$59:$M$98,$D$59:$D$98,"Sim",$O$59:$O$98,"Completo",$F$59:$F$98,"BRL",$J$59:$J$98,"&lt;"&amp;EDATE(J$108,1),$K$59:$K$98,"&gt;="&amp;J$108,$E$59:$E$98,"Arranque"))))))</x:f>
        <x:v>n.a.</x:v>
      </x:c>
      <x:c r="K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K$108,1),$K$47:$K$54,"&gt;="&amp;K$108,$E$47:$E$54,"Arranque")))+IF($D$102=0,"n.a.",IF(COUNTIFS($D$59:$D$98,"Sim",$O$59:$O$98,"&lt;&gt;Completo")&gt;0,"n.a.",SUMIFS($M$59:$M$98,$D$59:$D$98,"Sim",$O$59:$O$98,"Completo",$F$59:$F$98,"BRL",$J$59:$J$98,"&lt;"&amp;EDATE(K$108,1),$K$59:$K$98,"&gt;="&amp;K$108,$E$59:$E$98,"Arranque"))))))</x:f>
        <x:v>n.a.</x:v>
      </x:c>
      <x:c r="L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L$108,1),$K$47:$K$54,"&gt;="&amp;L$108,$E$47:$E$54,"Arranque")))+IF($D$102=0,"n.a.",IF(COUNTIFS($D$59:$D$98,"Sim",$O$59:$O$98,"&lt;&gt;Completo")&gt;0,"n.a.",SUMIFS($M$59:$M$98,$D$59:$D$98,"Sim",$O$59:$O$98,"Completo",$F$59:$F$98,"BRL",$J$59:$J$98,"&lt;"&amp;EDATE(L$108,1),$K$59:$K$98,"&gt;="&amp;L$108,$E$59:$E$98,"Arranque"))))))</x:f>
        <x:v>n.a.</x:v>
      </x:c>
      <x:c r="M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M$108,1),$K$47:$K$54,"&gt;="&amp;M$108,$E$47:$E$54,"Arranque")))+IF($D$102=0,"n.a.",IF(COUNTIFS($D$59:$D$98,"Sim",$O$59:$O$98,"&lt;&gt;Completo")&gt;0,"n.a.",SUMIFS($M$59:$M$98,$D$59:$D$98,"Sim",$O$59:$O$98,"Completo",$F$59:$F$98,"BRL",$J$59:$J$98,"&lt;"&amp;EDATE(M$108,1),$K$59:$K$98,"&gt;="&amp;M$108,$E$59:$E$98,"Arranque"))))))</x:f>
        <x:v>n.a.</x:v>
      </x:c>
      <x:c r="N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N$108,1),$K$47:$K$54,"&gt;="&amp;N$108,$E$47:$E$54,"Arranque")))+IF($D$102=0,"n.a.",IF(COUNTIFS($D$59:$D$98,"Sim",$O$59:$O$98,"&lt;&gt;Completo")&gt;0,"n.a.",SUMIFS($M$59:$M$98,$D$59:$D$98,"Sim",$O$59:$O$98,"Completo",$F$59:$F$98,"BRL",$J$59:$J$98,"&lt;"&amp;EDATE(N$108,1),$K$59:$K$98,"&gt;="&amp;N$108,$E$59:$E$98,"Arranque"))))))</x:f>
        <x:v>n.a.</x:v>
      </x:c>
      <x:c r="O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O$108,1),$K$47:$K$54,"&gt;="&amp;O$108,$E$47:$E$54,"Arranque")))+IF($D$102=0,"n.a.",IF(COUNTIFS($D$59:$D$98,"Sim",$O$59:$O$98,"&lt;&gt;Completo")&gt;0,"n.a.",SUMIFS($M$59:$M$98,$D$59:$D$98,"Sim",$O$59:$O$98,"Completo",$F$59:$F$98,"BRL",$J$59:$J$98,"&lt;"&amp;EDATE(O$108,1),$K$59:$K$98,"&gt;="&amp;O$108,$E$59:$E$98,"Arranque"))))))</x:f>
        <x:v>n.a.</x:v>
      </x:c>
      <x:c r="P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P$108,1),$K$47:$K$54,"&gt;="&amp;P$108,$E$47:$E$54,"Arranque")))+IF($D$102=0,"n.a.",IF(COUNTIFS($D$59:$D$98,"Sim",$O$59:$O$98,"&lt;&gt;Completo")&gt;0,"n.a.",SUMIFS($M$59:$M$98,$D$59:$D$98,"Sim",$O$59:$O$98,"Completo",$F$59:$F$98,"BRL",$J$59:$J$98,"&lt;"&amp;EDATE(P$108,1),$K$59:$K$98,"&gt;="&amp;P$108,$E$59:$E$98,"Arranque"))))))</x:f>
        <x:v>n.a.</x:v>
      </x:c>
      <x:c r="Q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Q$108,1),$K$47:$K$54,"&gt;="&amp;Q$108,$E$47:$E$54,"Arranque")))+IF($D$102=0,"n.a.",IF(COUNTIFS($D$59:$D$98,"Sim",$O$59:$O$98,"&lt;&gt;Completo")&gt;0,"n.a.",SUMIFS($M$59:$M$98,$D$59:$D$98,"Sim",$O$59:$O$98,"Completo",$F$59:$F$98,"BRL",$J$59:$J$98,"&lt;"&amp;EDATE(Q$108,1),$K$59:$K$98,"&gt;="&amp;Q$108,$E$59:$E$98,"Arranque"))))))</x:f>
        <x:v>n.a.</x:v>
      </x:c>
      <x:c r="R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R$108,1),$K$47:$K$54,"&gt;="&amp;R$108,$E$47:$E$54,"Arranque")))+IF($D$102=0,"n.a.",IF(COUNTIFS($D$59:$D$98,"Sim",$O$59:$O$98,"&lt;&gt;Completo")&gt;0,"n.a.",SUMIFS($M$59:$M$98,$D$59:$D$98,"Sim",$O$59:$O$98,"Completo",$F$59:$F$98,"BRL",$J$59:$J$98,"&lt;"&amp;EDATE(R$108,1),$K$59:$K$98,"&gt;="&amp;R$108,$E$59:$E$98,"Arranque"))))))</x:f>
        <x:v>n.a.</x:v>
      </x:c>
      <x:c r="S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S$108,1),$K$47:$K$54,"&gt;="&amp;S$108,$E$47:$E$54,"Arranque")))+IF($D$102=0,"n.a.",IF(COUNTIFS($D$59:$D$98,"Sim",$O$59:$O$98,"&lt;&gt;Completo")&gt;0,"n.a.",SUMIFS($M$59:$M$98,$D$59:$D$98,"Sim",$O$59:$O$98,"Completo",$F$59:$F$98,"BRL",$J$59:$J$98,"&lt;"&amp;EDATE(S$108,1),$K$59:$K$98,"&gt;="&amp;S$108,$E$59:$E$98,"Arranque"))))))</x:f>
        <x:v>n.a.</x:v>
      </x:c>
      <x:c r="T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T$108,1),$K$47:$K$54,"&gt;="&amp;T$108,$E$47:$E$54,"Arranque")))+IF($D$102=0,"n.a.",IF(COUNTIFS($D$59:$D$98,"Sim",$O$59:$O$98,"&lt;&gt;Completo")&gt;0,"n.a.",SUMIFS($M$59:$M$98,$D$59:$D$98,"Sim",$O$59:$O$98,"Completo",$F$59:$F$98,"BRL",$J$59:$J$98,"&lt;"&amp;EDATE(T$108,1),$K$59:$K$98,"&gt;="&amp;T$108,$E$59:$E$98,"Arranque"))))))</x:f>
        <x:v>n.a.</x:v>
      </x:c>
      <x:c r="U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U$108,1),$K$47:$K$54,"&gt;="&amp;U$108,$E$47:$E$54,"Arranque")))+IF($D$102=0,"n.a.",IF(COUNTIFS($D$59:$D$98,"Sim",$O$59:$O$98,"&lt;&gt;Completo")&gt;0,"n.a.",SUMIFS($M$59:$M$98,$D$59:$D$98,"Sim",$O$59:$O$98,"Completo",$F$59:$F$98,"BRL",$J$59:$J$98,"&lt;"&amp;EDATE(U$108,1),$K$59:$K$98,"&gt;="&amp;U$108,$E$59:$E$98,"Arranque"))))))</x:f>
        <x:v>n.a.</x:v>
      </x:c>
      <x:c r="V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V$108,1),$K$47:$K$54,"&gt;="&amp;V$108,$E$47:$E$54,"Arranque")))+IF($D$102=0,"n.a.",IF(COUNTIFS($D$59:$D$98,"Sim",$O$59:$O$98,"&lt;&gt;Completo")&gt;0,"n.a.",SUMIFS($M$59:$M$98,$D$59:$D$98,"Sim",$O$59:$O$98,"Completo",$F$59:$F$98,"BRL",$J$59:$J$98,"&lt;"&amp;EDATE(V$108,1),$K$59:$K$98,"&gt;="&amp;V$108,$E$59:$E$98,"Arranque"))))))</x:f>
        <x:v>n.a.</x:v>
      </x:c>
      <x:c r="W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W$108,1),$K$47:$K$54,"&gt;="&amp;W$108,$E$47:$E$54,"Arranque")))+IF($D$102=0,"n.a.",IF(COUNTIFS($D$59:$D$98,"Sim",$O$59:$O$98,"&lt;&gt;Completo")&gt;0,"n.a.",SUMIFS($M$59:$M$98,$D$59:$D$98,"Sim",$O$59:$O$98,"Completo",$F$59:$F$98,"BRL",$J$59:$J$98,"&lt;"&amp;EDATE(W$108,1),$K$59:$K$98,"&gt;="&amp;W$108,$E$59:$E$98,"Arranque"))))))</x:f>
        <x:v>n.a.</x:v>
      </x:c>
      <x:c r="X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X$108,1),$K$47:$K$54,"&gt;="&amp;X$108,$E$47:$E$54,"Arranque")))+IF($D$102=0,"n.a.",IF(COUNTIFS($D$59:$D$98,"Sim",$O$59:$O$98,"&lt;&gt;Completo")&gt;0,"n.a.",SUMIFS($M$59:$M$98,$D$59:$D$98,"Sim",$O$59:$O$98,"Completo",$F$59:$F$98,"BRL",$J$59:$J$98,"&lt;"&amp;EDATE(X$108,1),$K$59:$K$98,"&gt;="&amp;X$108,$E$59:$E$98,"Arranque"))))))</x:f>
        <x:v>n.a.</x:v>
      </x:c>
      <x:c r="Y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Y$108,1),$K$47:$K$54,"&gt;="&amp;Y$108,$E$47:$E$54,"Arranque")))+IF($D$102=0,"n.a.",IF(COUNTIFS($D$59:$D$98,"Sim",$O$59:$O$98,"&lt;&gt;Completo")&gt;0,"n.a.",SUMIFS($M$59:$M$98,$D$59:$D$98,"Sim",$O$59:$O$98,"Completo",$F$59:$F$98,"BRL",$J$59:$J$98,"&lt;"&amp;EDATE(Y$108,1),$K$59:$K$98,"&gt;="&amp;Y$108,$E$59:$E$98,"Arranque"))))))</x:f>
        <x:v>n.a.</x:v>
      </x:c>
      <x:c r="Z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Z$108,1),$K$47:$K$54,"&gt;="&amp;Z$108,$E$47:$E$54,"Arranque")))+IF($D$102=0,"n.a.",IF(COUNTIFS($D$59:$D$98,"Sim",$O$59:$O$98,"&lt;&gt;Completo")&gt;0,"n.a.",SUMIFS($M$59:$M$98,$D$59:$D$98,"Sim",$O$59:$O$98,"Completo",$F$59:$F$98,"BRL",$J$59:$J$98,"&lt;"&amp;EDATE(Z$108,1),$K$59:$K$98,"&gt;="&amp;Z$108,$E$59:$E$98,"Arranque"))))))</x:f>
        <x:v>n.a.</x:v>
      </x:c>
      <x:c r="AA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A$108,1),$K$47:$K$54,"&gt;="&amp;AA$108,$E$47:$E$54,"Arranque")))+IF($D$102=0,"n.a.",IF(COUNTIFS($D$59:$D$98,"Sim",$O$59:$O$98,"&lt;&gt;Completo")&gt;0,"n.a.",SUMIFS($M$59:$M$98,$D$59:$D$98,"Sim",$O$59:$O$98,"Completo",$F$59:$F$98,"BRL",$J$59:$J$98,"&lt;"&amp;EDATE(AA$108,1),$K$59:$K$98,"&gt;="&amp;AA$108,$E$59:$E$98,"Arranque"))))))</x:f>
        <x:v>n.a.</x:v>
      </x:c>
      <x:c r="AB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B$108,1),$K$47:$K$54,"&gt;="&amp;AB$108,$E$47:$E$54,"Arranque")))+IF($D$102=0,"n.a.",IF(COUNTIFS($D$59:$D$98,"Sim",$O$59:$O$98,"&lt;&gt;Completo")&gt;0,"n.a.",SUMIFS($M$59:$M$98,$D$59:$D$98,"Sim",$O$59:$O$98,"Completo",$F$59:$F$98,"BRL",$J$59:$J$98,"&lt;"&amp;EDATE(AB$108,1),$K$59:$K$98,"&gt;="&amp;AB$108,$E$59:$E$98,"Arranque"))))))</x:f>
        <x:v>n.a.</x:v>
      </x:c>
      <x:c r="AC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C$108,1),$K$47:$K$54,"&gt;="&amp;AC$108,$E$47:$E$54,"Arranque")))+IF($D$102=0,"n.a.",IF(COUNTIFS($D$59:$D$98,"Sim",$O$59:$O$98,"&lt;&gt;Completo")&gt;0,"n.a.",SUMIFS($M$59:$M$98,$D$59:$D$98,"Sim",$O$59:$O$98,"Completo",$F$59:$F$98,"BRL",$J$59:$J$98,"&lt;"&amp;EDATE(AC$108,1),$K$59:$K$98,"&gt;="&amp;AC$108,$E$59:$E$98,"Arranque"))))))</x:f>
        <x:v>n.a.</x:v>
      </x:c>
      <x:c r="AD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D$108,1),$K$47:$K$54,"&gt;="&amp;AD$108,$E$47:$E$54,"Arranque")))+IF($D$102=0,"n.a.",IF(COUNTIFS($D$59:$D$98,"Sim",$O$59:$O$98,"&lt;&gt;Completo")&gt;0,"n.a.",SUMIFS($M$59:$M$98,$D$59:$D$98,"Sim",$O$59:$O$98,"Completo",$F$59:$F$98,"BRL",$J$59:$J$98,"&lt;"&amp;EDATE(AD$108,1),$K$59:$K$98,"&gt;="&amp;AD$108,$E$59:$E$98,"Arranque"))))))</x:f>
        <x:v>n.a.</x:v>
      </x:c>
      <x:c r="AE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E$108,1),$K$47:$K$54,"&gt;="&amp;AE$108,$E$47:$E$54,"Arranque")))+IF($D$102=0,"n.a.",IF(COUNTIFS($D$59:$D$98,"Sim",$O$59:$O$98,"&lt;&gt;Completo")&gt;0,"n.a.",SUMIFS($M$59:$M$98,$D$59:$D$98,"Sim",$O$59:$O$98,"Completo",$F$59:$F$98,"BRL",$J$59:$J$98,"&lt;"&amp;EDATE(AE$108,1),$K$59:$K$98,"&gt;="&amp;AE$108,$E$59:$E$98,"Arranque"))))))</x:f>
        <x:v>n.a.</x:v>
      </x:c>
      <x:c r="AF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F$108,1),$K$47:$K$54,"&gt;="&amp;AF$108,$E$47:$E$54,"Arranque")))+IF($D$102=0,"n.a.",IF(COUNTIFS($D$59:$D$98,"Sim",$O$59:$O$98,"&lt;&gt;Completo")&gt;0,"n.a.",SUMIFS($M$59:$M$98,$D$59:$D$98,"Sim",$O$59:$O$98,"Completo",$F$59:$F$98,"BRL",$J$59:$J$98,"&lt;"&amp;EDATE(AF$108,1),$K$59:$K$98,"&gt;="&amp;AF$108,$E$59:$E$98,"Arranque"))))))</x:f>
        <x:v>n.a.</x:v>
      </x:c>
      <x:c r="AG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G$108,1),$K$47:$K$54,"&gt;="&amp;AG$108,$E$47:$E$54,"Arranque")))+IF($D$102=0,"n.a.",IF(COUNTIFS($D$59:$D$98,"Sim",$O$59:$O$98,"&lt;&gt;Completo")&gt;0,"n.a.",SUMIFS($M$59:$M$98,$D$59:$D$98,"Sim",$O$59:$O$98,"Completo",$F$59:$F$98,"BRL",$J$59:$J$98,"&lt;"&amp;EDATE(AG$108,1),$K$59:$K$98,"&gt;="&amp;AG$108,$E$59:$E$98,"Arranque"))))))</x:f>
        <x:v>n.a.</x:v>
      </x:c>
      <x:c r="AH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H$108,1),$K$47:$K$54,"&gt;="&amp;AH$108,$E$47:$E$54,"Arranque")))+IF($D$102=0,"n.a.",IF(COUNTIFS($D$59:$D$98,"Sim",$O$59:$O$98,"&lt;&gt;Completo")&gt;0,"n.a.",SUMIFS($M$59:$M$98,$D$59:$D$98,"Sim",$O$59:$O$98,"Completo",$F$59:$F$98,"BRL",$J$59:$J$98,"&lt;"&amp;EDATE(AH$108,1),$K$59:$K$98,"&gt;="&amp;AH$108,$E$59:$E$98,"Arranque"))))))</x:f>
        <x:v>n.a.</x:v>
      </x:c>
      <x:c r="AI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I$108,1),$K$47:$K$54,"&gt;="&amp;AI$108,$E$47:$E$54,"Arranque")))+IF($D$102=0,"n.a.",IF(COUNTIFS($D$59:$D$98,"Sim",$O$59:$O$98,"&lt;&gt;Completo")&gt;0,"n.a.",SUMIFS($M$59:$M$98,$D$59:$D$98,"Sim",$O$59:$O$98,"Completo",$F$59:$F$98,"BRL",$J$59:$J$98,"&lt;"&amp;EDATE(AI$108,1),$K$59:$K$98,"&gt;="&amp;AI$108,$E$59:$E$98,"Arranque"))))))</x:f>
        <x:v>n.a.</x:v>
      </x:c>
      <x:c r="AJ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J$108,1),$K$47:$K$54,"&gt;="&amp;AJ$108,$E$47:$E$54,"Arranque")))+IF($D$102=0,"n.a.",IF(COUNTIFS($D$59:$D$98,"Sim",$O$59:$O$98,"&lt;&gt;Completo")&gt;0,"n.a.",SUMIFS($M$59:$M$98,$D$59:$D$98,"Sim",$O$59:$O$98,"Completo",$F$59:$F$98,"BRL",$J$59:$J$98,"&lt;"&amp;EDATE(AJ$108,1),$K$59:$K$98,"&gt;="&amp;AJ$108,$E$59:$E$98,"Arranque"))))))</x:f>
        <x:v>n.a.</x:v>
      </x:c>
      <x:c r="AK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K$108,1),$K$47:$K$54,"&gt;="&amp;AK$108,$E$47:$E$54,"Arranque")))+IF($D$102=0,"n.a.",IF(COUNTIFS($D$59:$D$98,"Sim",$O$59:$O$98,"&lt;&gt;Completo")&gt;0,"n.a.",SUMIFS($M$59:$M$98,$D$59:$D$98,"Sim",$O$59:$O$98,"Completo",$F$59:$F$98,"BRL",$J$59:$J$98,"&lt;"&amp;EDATE(AK$108,1),$K$59:$K$98,"&gt;="&amp;AK$108,$E$59:$E$98,"Arranque"))))))</x:f>
        <x:v>n.a.</x:v>
      </x:c>
      <x:c r="AL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L$108,1),$K$47:$K$54,"&gt;="&amp;AL$108,$E$47:$E$54,"Arranque")))+IF($D$102=0,"n.a.",IF(COUNTIFS($D$59:$D$98,"Sim",$O$59:$O$98,"&lt;&gt;Completo")&gt;0,"n.a.",SUMIFS($M$59:$M$98,$D$59:$D$98,"Sim",$O$59:$O$98,"Completo",$F$59:$F$98,"BRL",$J$59:$J$98,"&lt;"&amp;EDATE(AL$108,1),$K$59:$K$98,"&gt;="&amp;AL$108,$E$59:$E$98,"Arranque"))))))</x:f>
        <x:v>n.a.</x:v>
      </x:c>
      <x:c r="AM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M$108,1),$K$47:$K$54,"&gt;="&amp;AM$108,$E$47:$E$54,"Arranque")))+IF($D$102=0,"n.a.",IF(COUNTIFS($D$59:$D$98,"Sim",$O$59:$O$98,"&lt;&gt;Completo")&gt;0,"n.a.",SUMIFS($M$59:$M$98,$D$59:$D$98,"Sim",$O$59:$O$98,"Completo",$F$59:$F$98,"BRL",$J$59:$J$98,"&lt;"&amp;EDATE(AM$108,1),$K$59:$K$98,"&gt;="&amp;AM$108,$E$59:$E$98,"Arranque"))))))</x:f>
        <x:v>n.a.</x:v>
      </x:c>
      <x:c r="AN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N$108,1),$K$47:$K$54,"&gt;="&amp;AN$108,$E$47:$E$54,"Arranque")))+IF($D$102=0,"n.a.",IF(COUNTIFS($D$59:$D$98,"Sim",$O$59:$O$98,"&lt;&gt;Completo")&gt;0,"n.a.",SUMIFS($M$59:$M$98,$D$59:$D$98,"Sim",$O$59:$O$98,"Completo",$F$59:$F$98,"BRL",$J$59:$J$98,"&lt;"&amp;EDATE(AN$108,1),$K$59:$K$98,"&gt;="&amp;AN$108,$E$59:$E$98,"Arranque"))))))</x:f>
        <x:v>n.a.</x:v>
      </x:c>
      <x:c r="AO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O$108,1),$K$47:$K$54,"&gt;="&amp;AO$108,$E$47:$E$54,"Arranque")))+IF($D$102=0,"n.a.",IF(COUNTIFS($D$59:$D$98,"Sim",$O$59:$O$98,"&lt;&gt;Completo")&gt;0,"n.a.",SUMIFS($M$59:$M$98,$D$59:$D$98,"Sim",$O$59:$O$98,"Completo",$F$59:$F$98,"BRL",$J$59:$J$98,"&lt;"&amp;EDATE(AO$108,1),$K$59:$K$98,"&gt;="&amp;AO$108,$E$59:$E$98,"Arranque"))))))</x:f>
        <x:v>n.a.</x:v>
      </x:c>
      <x:c r="AP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P$108,1),$K$47:$K$54,"&gt;="&amp;AP$108,$E$47:$E$54,"Arranque")))+IF($D$102=0,"n.a.",IF(COUNTIFS($D$59:$D$98,"Sim",$O$59:$O$98,"&lt;&gt;Completo")&gt;0,"n.a.",SUMIFS($M$59:$M$98,$D$59:$D$98,"Sim",$O$59:$O$98,"Completo",$F$59:$F$98,"BRL",$J$59:$J$98,"&lt;"&amp;EDATE(AP$108,1),$K$59:$K$98,"&gt;="&amp;AP$108,$E$59:$E$98,"Arranque"))))))</x:f>
        <x:v>n.a.</x:v>
      </x:c>
      <x:c r="AQ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Q$108,1),$K$47:$K$54,"&gt;="&amp;AQ$108,$E$47:$E$54,"Arranque")))+IF($D$102=0,"n.a.",IF(COUNTIFS($D$59:$D$98,"Sim",$O$59:$O$98,"&lt;&gt;Completo")&gt;0,"n.a.",SUMIFS($M$59:$M$98,$D$59:$D$98,"Sim",$O$59:$O$98,"Completo",$F$59:$F$98,"BRL",$J$59:$J$98,"&lt;"&amp;EDATE(AQ$108,1),$K$59:$K$98,"&gt;="&amp;AQ$108,$E$59:$E$98,"Arranque"))))))</x:f>
        <x:v>n.a.</x:v>
      </x:c>
      <x:c r="AR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R$108,1),$K$47:$K$54,"&gt;="&amp;AR$108,$E$47:$E$54,"Arranque")))+IF($D$102=0,"n.a.",IF(COUNTIFS($D$59:$D$98,"Sim",$O$59:$O$98,"&lt;&gt;Completo")&gt;0,"n.a.",SUMIFS($M$59:$M$98,$D$59:$D$98,"Sim",$O$59:$O$98,"Completo",$F$59:$F$98,"BRL",$J$59:$J$98,"&lt;"&amp;EDATE(AR$108,1),$K$59:$K$98,"&gt;="&amp;AR$108,$E$59:$E$98,"Arranque"))))))</x:f>
        <x:v>n.a.</x:v>
      </x:c>
      <x:c r="AS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S$108,1),$K$47:$K$54,"&gt;="&amp;AS$108,$E$47:$E$54,"Arranque")))+IF($D$102=0,"n.a.",IF(COUNTIFS($D$59:$D$98,"Sim",$O$59:$O$98,"&lt;&gt;Completo")&gt;0,"n.a.",SUMIFS($M$59:$M$98,$D$59:$D$98,"Sim",$O$59:$O$98,"Completo",$F$59:$F$98,"BRL",$J$59:$J$98,"&lt;"&amp;EDATE(AS$108,1),$K$59:$K$98,"&gt;="&amp;AS$108,$E$59:$E$98,"Arranque"))))))</x:f>
        <x:v>n.a.</x:v>
      </x:c>
      <x:c r="AT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T$108,1),$K$47:$K$54,"&gt;="&amp;AT$108,$E$47:$E$54,"Arranque")))+IF($D$102=0,"n.a.",IF(COUNTIFS($D$59:$D$98,"Sim",$O$59:$O$98,"&lt;&gt;Completo")&gt;0,"n.a.",SUMIFS($M$59:$M$98,$D$59:$D$98,"Sim",$O$59:$O$98,"Completo",$F$59:$F$98,"BRL",$J$59:$J$98,"&lt;"&amp;EDATE(AT$108,1),$K$59:$K$98,"&gt;="&amp;AT$108,$E$59:$E$98,"Arranque"))))))</x:f>
        <x:v>n.a.</x:v>
      </x:c>
      <x:c r="AU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U$108,1),$K$47:$K$54,"&gt;="&amp;AU$108,$E$47:$E$54,"Arranque")))+IF($D$102=0,"n.a.",IF(COUNTIFS($D$59:$D$98,"Sim",$O$59:$O$98,"&lt;&gt;Completo")&gt;0,"n.a.",SUMIFS($M$59:$M$98,$D$59:$D$98,"Sim",$O$59:$O$98,"Completo",$F$59:$F$98,"BRL",$J$59:$J$98,"&lt;"&amp;EDATE(AU$108,1),$K$59:$K$98,"&gt;="&amp;AU$108,$E$59:$E$98,"Arranque"))))))</x:f>
        <x:v>n.a.</x:v>
      </x:c>
      <x:c r="AV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V$108,1),$K$47:$K$54,"&gt;="&amp;AV$108,$E$47:$E$54,"Arranque")))+IF($D$102=0,"n.a.",IF(COUNTIFS($D$59:$D$98,"Sim",$O$59:$O$98,"&lt;&gt;Completo")&gt;0,"n.a.",SUMIFS($M$59:$M$98,$D$59:$D$98,"Sim",$O$59:$O$98,"Completo",$F$59:$F$98,"BRL",$J$59:$J$98,"&lt;"&amp;EDATE(AV$108,1),$K$59:$K$98,"&gt;="&amp;AV$108,$E$59:$E$98,"Arranque"))))))</x:f>
        <x:v>n.a.</x:v>
      </x:c>
      <x:c r="AW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W$108,1),$K$47:$K$54,"&gt;="&amp;AW$108,$E$47:$E$54,"Arranque")))+IF($D$102=0,"n.a.",IF(COUNTIFS($D$59:$D$98,"Sim",$O$59:$O$98,"&lt;&gt;Completo")&gt;0,"n.a.",SUMIFS($M$59:$M$98,$D$59:$D$98,"Sim",$O$59:$O$98,"Completo",$F$59:$F$98,"BRL",$J$59:$J$98,"&lt;"&amp;EDATE(AW$108,1),$K$59:$K$98,"&gt;="&amp;AW$108,$E$59:$E$98,"Arranque"))))))</x:f>
        <x:v>n.a.</x:v>
      </x:c>
      <x:c r="AX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X$108,1),$K$47:$K$54,"&gt;="&amp;AX$108,$E$47:$E$54,"Arranque")))+IF($D$102=0,"n.a.",IF(COUNTIFS($D$59:$D$98,"Sim",$O$59:$O$98,"&lt;&gt;Completo")&gt;0,"n.a.",SUMIFS($M$59:$M$98,$D$59:$D$98,"Sim",$O$59:$O$98,"Completo",$F$59:$F$98,"BRL",$J$59:$J$98,"&lt;"&amp;EDATE(AX$108,1),$K$59:$K$98,"&gt;="&amp;AX$108,$E$59:$E$98,"Arranque"))))))</x:f>
        <x:v>n.a.</x:v>
      </x:c>
      <x:c r="AY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Y$108,1),$K$47:$K$54,"&gt;="&amp;AY$108,$E$47:$E$54,"Arranque")))+IF($D$102=0,"n.a.",IF(COUNTIFS($D$59:$D$98,"Sim",$O$59:$O$98,"&lt;&gt;Completo")&gt;0,"n.a.",SUMIFS($M$59:$M$98,$D$59:$D$98,"Sim",$O$59:$O$98,"Completo",$F$59:$F$98,"BRL",$J$59:$J$98,"&lt;"&amp;EDATE(AY$108,1),$K$59:$K$98,"&gt;="&amp;AY$108,$E$59:$E$98,"Arranque"))))))</x:f>
        <x:v>n.a.</x:v>
      </x:c>
      <x:c r="AZ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AZ$108,1),$K$47:$K$54,"&gt;="&amp;AZ$108,$E$47:$E$54,"Arranque")))+IF($D$102=0,"n.a.",IF(COUNTIFS($D$59:$D$98,"Sim",$O$59:$O$98,"&lt;&gt;Completo")&gt;0,"n.a.",SUMIFS($M$59:$M$98,$D$59:$D$98,"Sim",$O$59:$O$98,"Completo",$F$59:$F$98,"BRL",$J$59:$J$98,"&lt;"&amp;EDATE(AZ$108,1),$K$59:$K$98,"&gt;="&amp;AZ$108,$E$59:$E$98,"Arranque"))))))</x:f>
        <x:v>n.a.</x:v>
      </x:c>
      <x:c r="BA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A$108,1),$K$47:$K$54,"&gt;="&amp;BA$108,$E$47:$E$54,"Arranque")))+IF($D$102=0,"n.a.",IF(COUNTIFS($D$59:$D$98,"Sim",$O$59:$O$98,"&lt;&gt;Completo")&gt;0,"n.a.",SUMIFS($M$59:$M$98,$D$59:$D$98,"Sim",$O$59:$O$98,"Completo",$F$59:$F$98,"BRL",$J$59:$J$98,"&lt;"&amp;EDATE(BA$108,1),$K$59:$K$98,"&gt;="&amp;BA$108,$E$59:$E$98,"Arranque"))))))</x:f>
        <x:v>n.a.</x:v>
      </x:c>
      <x:c r="BB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B$108,1),$K$47:$K$54,"&gt;="&amp;BB$108,$E$47:$E$54,"Arranque")))+IF($D$102=0,"n.a.",IF(COUNTIFS($D$59:$D$98,"Sim",$O$59:$O$98,"&lt;&gt;Completo")&gt;0,"n.a.",SUMIFS($M$59:$M$98,$D$59:$D$98,"Sim",$O$59:$O$98,"Completo",$F$59:$F$98,"BRL",$J$59:$J$98,"&lt;"&amp;EDATE(BB$108,1),$K$59:$K$98,"&gt;="&amp;BB$108,$E$59:$E$98,"Arranque"))))))</x:f>
        <x:v>n.a.</x:v>
      </x:c>
      <x:c r="BC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C$108,1),$K$47:$K$54,"&gt;="&amp;BC$108,$E$47:$E$54,"Arranque")))+IF($D$102=0,"n.a.",IF(COUNTIFS($D$59:$D$98,"Sim",$O$59:$O$98,"&lt;&gt;Completo")&gt;0,"n.a.",SUMIFS($M$59:$M$98,$D$59:$D$98,"Sim",$O$59:$O$98,"Completo",$F$59:$F$98,"BRL",$J$59:$J$98,"&lt;"&amp;EDATE(BC$108,1),$K$59:$K$98,"&gt;="&amp;BC$108,$E$59:$E$98,"Arranque"))))))</x:f>
        <x:v>n.a.</x:v>
      </x:c>
      <x:c r="BD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D$108,1),$K$47:$K$54,"&gt;="&amp;BD$108,$E$47:$E$54,"Arranque")))+IF($D$102=0,"n.a.",IF(COUNTIFS($D$59:$D$98,"Sim",$O$59:$O$98,"&lt;&gt;Completo")&gt;0,"n.a.",SUMIFS($M$59:$M$98,$D$59:$D$98,"Sim",$O$59:$O$98,"Completo",$F$59:$F$98,"BRL",$J$59:$J$98,"&lt;"&amp;EDATE(BD$108,1),$K$59:$K$98,"&gt;="&amp;BD$108,$E$59:$E$98,"Arranque"))))))</x:f>
        <x:v>n.a.</x:v>
      </x:c>
      <x:c r="BE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E$108,1),$K$47:$K$54,"&gt;="&amp;BE$108,$E$47:$E$54,"Arranque")))+IF($D$102=0,"n.a.",IF(COUNTIFS($D$59:$D$98,"Sim",$O$59:$O$98,"&lt;&gt;Completo")&gt;0,"n.a.",SUMIFS($M$59:$M$98,$D$59:$D$98,"Sim",$O$59:$O$98,"Completo",$F$59:$F$98,"BRL",$J$59:$J$98,"&lt;"&amp;EDATE(BE$108,1),$K$59:$K$98,"&gt;="&amp;BE$108,$E$59:$E$98,"Arranque"))))))</x:f>
        <x:v>n.a.</x:v>
      </x:c>
      <x:c r="BF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F$108,1),$K$47:$K$54,"&gt;="&amp;BF$108,$E$47:$E$54,"Arranque")))+IF($D$102=0,"n.a.",IF(COUNTIFS($D$59:$D$98,"Sim",$O$59:$O$98,"&lt;&gt;Completo")&gt;0,"n.a.",SUMIFS($M$59:$M$98,$D$59:$D$98,"Sim",$O$59:$O$98,"Completo",$F$59:$F$98,"BRL",$J$59:$J$98,"&lt;"&amp;EDATE(BF$108,1),$K$59:$K$98,"&gt;="&amp;BF$108,$E$59:$E$98,"Arranque"))))))</x:f>
        <x:v>n.a.</x:v>
      </x:c>
      <x:c r="BG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G$108,1),$K$47:$K$54,"&gt;="&amp;BG$108,$E$47:$E$54,"Arranque")))+IF($D$102=0,"n.a.",IF(COUNTIFS($D$59:$D$98,"Sim",$O$59:$O$98,"&lt;&gt;Completo")&gt;0,"n.a.",SUMIFS($M$59:$M$98,$D$59:$D$98,"Sim",$O$59:$O$98,"Completo",$F$59:$F$98,"BRL",$J$59:$J$98,"&lt;"&amp;EDATE(BG$108,1),$K$59:$K$98,"&gt;="&amp;BG$108,$E$59:$E$98,"Arranque"))))))</x:f>
        <x:v>n.a.</x:v>
      </x:c>
      <x:c r="BH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H$108,1),$K$47:$K$54,"&gt;="&amp;BH$108,$E$47:$E$54,"Arranque")))+IF($D$102=0,"n.a.",IF(COUNTIFS($D$59:$D$98,"Sim",$O$59:$O$98,"&lt;&gt;Completo")&gt;0,"n.a.",SUMIFS($M$59:$M$98,$D$59:$D$98,"Sim",$O$59:$O$98,"Completo",$F$59:$F$98,"BRL",$J$59:$J$98,"&lt;"&amp;EDATE(BH$108,1),$K$59:$K$98,"&gt;="&amp;BH$108,$E$59:$E$98,"Arranque"))))))</x:f>
        <x:v>n.a.</x:v>
      </x:c>
      <x:c r="BI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I$108,1),$K$47:$K$54,"&gt;="&amp;BI$108,$E$47:$E$54,"Arranque")))+IF($D$102=0,"n.a.",IF(COUNTIFS($D$59:$D$98,"Sim",$O$59:$O$98,"&lt;&gt;Completo")&gt;0,"n.a.",SUMIFS($M$59:$M$98,$D$59:$D$98,"Sim",$O$59:$O$98,"Completo",$F$59:$F$98,"BRL",$J$59:$J$98,"&lt;"&amp;EDATE(BI$108,1),$K$59:$K$98,"&gt;="&amp;BI$108,$E$59:$E$98,"Arranque"))))))</x:f>
        <x:v>n.a.</x:v>
      </x:c>
      <x:c r="BJ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J$108,1),$K$47:$K$54,"&gt;="&amp;BJ$108,$E$47:$E$54,"Arranque")))+IF($D$102=0,"n.a.",IF(COUNTIFS($D$59:$D$98,"Sim",$O$59:$O$98,"&lt;&gt;Completo")&gt;0,"n.a.",SUMIFS($M$59:$M$98,$D$59:$D$98,"Sim",$O$59:$O$98,"Completo",$F$59:$F$98,"BRL",$J$59:$J$98,"&lt;"&amp;EDATE(BJ$108,1),$K$59:$K$98,"&gt;="&amp;BJ$108,$E$59:$E$98,"Arranque"))))))</x:f>
        <x:v>n.a.</x:v>
      </x:c>
      <x:c r="BK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K$108,1),$K$47:$K$54,"&gt;="&amp;BK$108,$E$47:$E$54,"Arranque")))+IF($D$102=0,"n.a.",IF(COUNTIFS($D$59:$D$98,"Sim",$O$59:$O$98,"&lt;&gt;Completo")&gt;0,"n.a.",SUMIFS($M$59:$M$98,$D$59:$D$98,"Sim",$O$59:$O$98,"Completo",$F$59:$F$98,"BRL",$J$59:$J$98,"&lt;"&amp;EDATE(BK$108,1),$K$59:$K$98,"&gt;="&amp;BK$108,$E$59:$E$98,"Arranque"))))))</x:f>
        <x:v>n.a.</x:v>
      </x:c>
      <x:c r="BL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L$108,1),$K$47:$K$54,"&gt;="&amp;BL$108,$E$47:$E$54,"Arranque")))+IF($D$102=0,"n.a.",IF(COUNTIFS($D$59:$D$98,"Sim",$O$59:$O$98,"&lt;&gt;Completo")&gt;0,"n.a.",SUMIFS($M$59:$M$98,$D$59:$D$98,"Sim",$O$59:$O$98,"Completo",$F$59:$F$98,"BRL",$J$59:$J$98,"&lt;"&amp;EDATE(BL$108,1),$K$59:$K$98,"&gt;="&amp;BL$108,$E$59:$E$98,"Arranque"))))))</x:f>
        <x:v>n.a.</x:v>
      </x:c>
      <x:c r="BM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M$108,1),$K$47:$K$54,"&gt;="&amp;BM$108,$E$47:$E$54,"Arranque")))+IF($D$102=0,"n.a.",IF(COUNTIFS($D$59:$D$98,"Sim",$O$59:$O$98,"&lt;&gt;Completo")&gt;0,"n.a.",SUMIFS($M$59:$M$98,$D$59:$D$98,"Sim",$O$59:$O$98,"Completo",$F$59:$F$98,"BRL",$J$59:$J$98,"&lt;"&amp;EDATE(BM$108,1),$K$59:$K$98,"&gt;="&amp;BM$108,$E$59:$E$98,"Arranque"))))))</x:f>
        <x:v>n.a.</x:v>
      </x:c>
      <x:c r="BN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N$108,1),$K$47:$K$54,"&gt;="&amp;BN$108,$E$47:$E$54,"Arranque")))+IF($D$102=0,"n.a.",IF(COUNTIFS($D$59:$D$98,"Sim",$O$59:$O$98,"&lt;&gt;Completo")&gt;0,"n.a.",SUMIFS($M$59:$M$98,$D$59:$D$98,"Sim",$O$59:$O$98,"Completo",$F$59:$F$98,"BRL",$J$59:$J$98,"&lt;"&amp;EDATE(BN$108,1),$K$59:$K$98,"&gt;="&amp;BN$108,$E$59:$E$98,"Arranque"))))))</x:f>
        <x:v>n.a.</x:v>
      </x:c>
      <x:c r="BO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O$108,1),$K$47:$K$54,"&gt;="&amp;BO$108,$E$47:$E$54,"Arranque")))+IF($D$102=0,"n.a.",IF(COUNTIFS($D$59:$D$98,"Sim",$O$59:$O$98,"&lt;&gt;Completo")&gt;0,"n.a.",SUMIFS($M$59:$M$98,$D$59:$D$98,"Sim",$O$59:$O$98,"Completo",$F$59:$F$98,"BRL",$J$59:$J$98,"&lt;"&amp;EDATE(BO$108,1),$K$59:$K$98,"&gt;="&amp;BO$108,$E$59:$E$98,"Arranque"))))))</x:f>
        <x:v>n.a.</x:v>
      </x:c>
      <x:c r="BP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P$108,1),$K$47:$K$54,"&gt;="&amp;BP$108,$E$47:$E$54,"Arranque")))+IF($D$102=0,"n.a.",IF(COUNTIFS($D$59:$D$98,"Sim",$O$59:$O$98,"&lt;&gt;Completo")&gt;0,"n.a.",SUMIFS($M$59:$M$98,$D$59:$D$98,"Sim",$O$59:$O$98,"Completo",$F$59:$F$98,"BRL",$J$59:$J$98,"&lt;"&amp;EDATE(BP$108,1),$K$59:$K$98,"&gt;="&amp;BP$108,$E$59:$E$98,"Arranque"))))))</x:f>
        <x:v>n.a.</x:v>
      </x:c>
      <x:c r="BQ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Q$108,1),$K$47:$K$54,"&gt;="&amp;BQ$108,$E$47:$E$54,"Arranque")))+IF($D$102=0,"n.a.",IF(COUNTIFS($D$59:$D$98,"Sim",$O$59:$O$98,"&lt;&gt;Completo")&gt;0,"n.a.",SUMIFS($M$59:$M$98,$D$59:$D$98,"Sim",$O$59:$O$98,"Completo",$F$59:$F$98,"BRL",$J$59:$J$98,"&lt;"&amp;EDATE(BQ$108,1),$K$59:$K$98,"&gt;="&amp;BQ$108,$E$59:$E$98,"Arranque"))))))</x:f>
        <x:v>n.a.</x:v>
      </x:c>
      <x:c r="BR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R$108,1),$K$47:$K$54,"&gt;="&amp;BR$108,$E$47:$E$54,"Arranque")))+IF($D$102=0,"n.a.",IF(COUNTIFS($D$59:$D$98,"Sim",$O$59:$O$98,"&lt;&gt;Completo")&gt;0,"n.a.",SUMIFS($M$59:$M$98,$D$59:$D$98,"Sim",$O$59:$O$98,"Completo",$F$59:$F$98,"BRL",$J$59:$J$98,"&lt;"&amp;EDATE(BR$108,1),$K$59:$K$98,"&gt;="&amp;BR$108,$E$59:$E$98,"Arranque"))))))</x:f>
        <x:v>n.a.</x:v>
      </x:c>
      <x:c r="BS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S$108,1),$K$47:$K$54,"&gt;="&amp;BS$108,$E$47:$E$54,"Arranque")))+IF($D$102=0,"n.a.",IF(COUNTIFS($D$59:$D$98,"Sim",$O$59:$O$98,"&lt;&gt;Completo")&gt;0,"n.a.",SUMIFS($M$59:$M$98,$D$59:$D$98,"Sim",$O$59:$O$98,"Completo",$F$59:$F$98,"BRL",$J$59:$J$98,"&lt;"&amp;EDATE(BS$108,1),$K$59:$K$98,"&gt;="&amp;BS$108,$E$59:$E$98,"Arranque"))))))</x:f>
        <x:v>n.a.</x:v>
      </x:c>
      <x:c r="BT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T$108,1),$K$47:$K$54,"&gt;="&amp;BT$108,$E$47:$E$54,"Arranque")))+IF($D$102=0,"n.a.",IF(COUNTIFS($D$59:$D$98,"Sim",$O$59:$O$98,"&lt;&gt;Completo")&gt;0,"n.a.",SUMIFS($M$59:$M$98,$D$59:$D$98,"Sim",$O$59:$O$98,"Completo",$F$59:$F$98,"BRL",$J$59:$J$98,"&lt;"&amp;EDATE(BT$108,1),$K$59:$K$98,"&gt;="&amp;BT$108,$E$59:$E$98,"Arranque"))))))</x:f>
        <x:v>n.a.</x:v>
      </x:c>
      <x:c r="BU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U$108,1),$K$47:$K$54,"&gt;="&amp;BU$108,$E$47:$E$54,"Arranque")))+IF($D$102=0,"n.a.",IF(COUNTIFS($D$59:$D$98,"Sim",$O$59:$O$98,"&lt;&gt;Completo")&gt;0,"n.a.",SUMIFS($M$59:$M$98,$D$59:$D$98,"Sim",$O$59:$O$98,"Completo",$F$59:$F$98,"BRL",$J$59:$J$98,"&lt;"&amp;EDATE(BU$108,1),$K$59:$K$98,"&gt;="&amp;BU$108,$E$59:$E$98,"Arranque"))))))</x:f>
        <x:v>n.a.</x:v>
      </x:c>
      <x:c r="BV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V$108,1),$K$47:$K$54,"&gt;="&amp;BV$108,$E$47:$E$54,"Arranque")))+IF($D$102=0,"n.a.",IF(COUNTIFS($D$59:$D$98,"Sim",$O$59:$O$98,"&lt;&gt;Completo")&gt;0,"n.a.",SUMIFS($M$59:$M$98,$D$59:$D$98,"Sim",$O$59:$O$98,"Completo",$F$59:$F$98,"BRL",$J$59:$J$98,"&lt;"&amp;EDATE(BV$108,1),$K$59:$K$98,"&gt;="&amp;BV$108,$E$59:$E$98,"Arranque"))))))</x:f>
        <x:v>n.a.</x:v>
      </x:c>
      <x:c r="BW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W$108,1),$K$47:$K$54,"&gt;="&amp;BW$108,$E$47:$E$54,"Arranque")))+IF($D$102=0,"n.a.",IF(COUNTIFS($D$59:$D$98,"Sim",$O$59:$O$98,"&lt;&gt;Completo")&gt;0,"n.a.",SUMIFS($M$59:$M$98,$D$59:$D$98,"Sim",$O$59:$O$98,"Completo",$F$59:$F$98,"BRL",$J$59:$J$98,"&lt;"&amp;EDATE(BW$108,1),$K$59:$K$98,"&gt;="&amp;BW$108,$E$59:$E$98,"Arranque"))))))</x:f>
        <x:v>n.a.</x:v>
      </x:c>
      <x:c r="BX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X$108,1),$K$47:$K$54,"&gt;="&amp;BX$108,$E$47:$E$54,"Arranque")))+IF($D$102=0,"n.a.",IF(COUNTIFS($D$59:$D$98,"Sim",$O$59:$O$98,"&lt;&gt;Completo")&gt;0,"n.a.",SUMIFS($M$59:$M$98,$D$59:$D$98,"Sim",$O$59:$O$98,"Completo",$F$59:$F$98,"BRL",$J$59:$J$98,"&lt;"&amp;EDATE(BX$108,1),$K$59:$K$98,"&gt;="&amp;BX$108,$E$59:$E$98,"Arranque"))))))</x:f>
        <x:v>n.a.</x:v>
      </x:c>
      <x:c r="BY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Y$108,1),$K$47:$K$54,"&gt;="&amp;BY$108,$E$47:$E$54,"Arranque")))+IF($D$102=0,"n.a.",IF(COUNTIFS($D$59:$D$98,"Sim",$O$59:$O$98,"&lt;&gt;Completo")&gt;0,"n.a.",SUMIFS($M$59:$M$98,$D$59:$D$98,"Sim",$O$59:$O$98,"Completo",$F$59:$F$98,"BRL",$J$59:$J$98,"&lt;"&amp;EDATE(BY$108,1),$K$59:$K$98,"&gt;="&amp;BY$108,$E$59:$E$98,"Arranque"))))))</x:f>
        <x:v>n.a.</x:v>
      </x:c>
      <x:c r="BZ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BZ$108,1),$K$47:$K$54,"&gt;="&amp;BZ$108,$E$47:$E$54,"Arranque")))+IF($D$102=0,"n.a.",IF(COUNTIFS($D$59:$D$98,"Sim",$O$59:$O$98,"&lt;&gt;Completo")&gt;0,"n.a.",SUMIFS($M$59:$M$98,$D$59:$D$98,"Sim",$O$59:$O$98,"Completo",$F$59:$F$98,"BRL",$J$59:$J$98,"&lt;"&amp;EDATE(BZ$108,1),$K$59:$K$98,"&gt;="&amp;BZ$108,$E$59:$E$98,"Arranque"))))))</x:f>
        <x:v>n.a.</x:v>
      </x:c>
      <x:c r="CA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CA$108,1),$K$47:$K$54,"&gt;="&amp;CA$108,$E$47:$E$54,"Arranque")))+IF($D$102=0,"n.a.",IF(COUNTIFS($D$59:$D$98,"Sim",$O$59:$O$98,"&lt;&gt;Completo")&gt;0,"n.a.",SUMIFS($M$59:$M$98,$D$59:$D$98,"Sim",$O$59:$O$98,"Completo",$F$59:$F$98,"BRL",$J$59:$J$98,"&lt;"&amp;EDATE(CA$108,1),$K$59:$K$98,"&gt;="&amp;CA$108,$E$59:$E$98,"Arranque"))))))</x:f>
        <x:v>n.a.</x:v>
      </x:c>
      <x:c r="CB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CB$108,1),$K$47:$K$54,"&gt;="&amp;CB$108,$E$47:$E$54,"Arranque")))+IF($D$102=0,"n.a.",IF(COUNTIFS($D$59:$D$98,"Sim",$O$59:$O$98,"&lt;&gt;Completo")&gt;0,"n.a.",SUMIFS($M$59:$M$98,$D$59:$D$98,"Sim",$O$59:$O$98,"Completo",$F$59:$F$98,"BRL",$J$59:$J$98,"&lt;"&amp;EDATE(CB$108,1),$K$59:$K$98,"&gt;="&amp;CB$108,$E$59:$E$98,"Arranque"))))))</x:f>
        <x:v>n.a.</x:v>
      </x:c>
      <x:c r="CC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CC$108,1),$K$47:$K$54,"&gt;="&amp;CC$108,$E$47:$E$54,"Arranque")))+IF($D$102=0,"n.a.",IF(COUNTIFS($D$59:$D$98,"Sim",$O$59:$O$98,"&lt;&gt;Completo")&gt;0,"n.a.",SUMIFS($M$59:$M$98,$D$59:$D$98,"Sim",$O$59:$O$98,"Completo",$F$59:$F$98,"BRL",$J$59:$J$98,"&lt;"&amp;EDATE(CC$108,1),$K$59:$K$98,"&gt;="&amp;CC$108,$E$59:$E$98,"Arranque"))))))</x:f>
        <x:v>n.a.</x:v>
      </x:c>
      <x:c r="CD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CD$108,1),$K$47:$K$54,"&gt;="&amp;CD$108,$E$47:$E$54,"Arranque")))+IF($D$102=0,"n.a.",IF(COUNTIFS($D$59:$D$98,"Sim",$O$59:$O$98,"&lt;&gt;Completo")&gt;0,"n.a.",SUMIFS($M$59:$M$98,$D$59:$D$98,"Sim",$O$59:$O$98,"Completo",$F$59:$F$98,"BRL",$J$59:$J$98,"&lt;"&amp;EDATE(CD$108,1),$K$59:$K$98,"&gt;="&amp;CD$108,$E$59:$E$98,"Arranque"))))))</x:f>
        <x:v>n.a.</x:v>
      </x:c>
      <x:c r="CE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CE$108,1),$K$47:$K$54,"&gt;="&amp;CE$108,$E$47:$E$54,"Arranque")))+IF($D$102=0,"n.a.",IF(COUNTIFS($D$59:$D$98,"Sim",$O$59:$O$98,"&lt;&gt;Completo")&gt;0,"n.a.",SUMIFS($M$59:$M$98,$D$59:$D$98,"Sim",$O$59:$O$98,"Completo",$F$59:$F$98,"BRL",$J$59:$J$98,"&lt;"&amp;EDATE(CE$108,1),$K$59:$K$98,"&gt;="&amp;CE$108,$E$59:$E$98,"Arranque"))))))</x:f>
        <x:v>n.a.</x:v>
      </x:c>
      <x:c r="CF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CF$108,1),$K$47:$K$54,"&gt;="&amp;CF$108,$E$47:$E$54,"Arranque")))+IF($D$102=0,"n.a.",IF(COUNTIFS($D$59:$D$98,"Sim",$O$59:$O$98,"&lt;&gt;Completo")&gt;0,"n.a.",SUMIFS($M$59:$M$98,$D$59:$D$98,"Sim",$O$59:$O$98,"Completo",$F$59:$F$98,"BRL",$J$59:$J$98,"&lt;"&amp;EDATE(CF$108,1),$K$59:$K$98,"&gt;="&amp;CF$108,$E$59:$E$98,"Arranque"))))))</x:f>
        <x:v>n.a.</x:v>
      </x:c>
      <x:c r="CG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CG$108,1),$K$47:$K$54,"&gt;="&amp;CG$108,$E$47:$E$54,"Arranque")))+IF($D$102=0,"n.a.",IF(COUNTIFS($D$59:$D$98,"Sim",$O$59:$O$98,"&lt;&gt;Completo")&gt;0,"n.a.",SUMIFS($M$59:$M$98,$D$59:$D$98,"Sim",$O$59:$O$98,"Completo",$F$59:$F$98,"BRL",$J$59:$J$98,"&lt;"&amp;EDATE(CG$108,1),$K$59:$K$98,"&gt;="&amp;CG$108,$E$59:$E$98,"Arranque"))))))</x:f>
        <x:v>n.a.</x:v>
      </x:c>
      <x:c r="CH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CH$108,1),$K$47:$K$54,"&gt;="&amp;CH$108,$E$47:$E$54,"Arranque")))+IF($D$102=0,"n.a.",IF(COUNTIFS($D$59:$D$98,"Sim",$O$59:$O$98,"&lt;&gt;Completo")&gt;0,"n.a.",SUMIFS($M$59:$M$98,$D$59:$D$98,"Sim",$O$59:$O$98,"Completo",$F$59:$F$98,"BRL",$J$59:$J$98,"&lt;"&amp;EDATE(CH$108,1),$K$59:$K$98,"&gt;="&amp;CH$108,$E$59:$E$98,"Arranque"))))))</x:f>
        <x:v>n.a.</x:v>
      </x:c>
      <x:c r="CI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CI$108,1),$K$47:$K$54,"&gt;="&amp;CI$108,$E$47:$E$54,"Arranque")))+IF($D$102=0,"n.a.",IF(COUNTIFS($D$59:$D$98,"Sim",$O$59:$O$98,"&lt;&gt;Completo")&gt;0,"n.a.",SUMIFS($M$59:$M$98,$D$59:$D$98,"Sim",$O$59:$O$98,"Completo",$F$59:$F$98,"BRL",$J$59:$J$98,"&lt;"&amp;EDATE(CI$108,1),$K$59:$K$98,"&gt;="&amp;CI$108,$E$59:$E$98,"Arranque"))))))</x:f>
        <x:v>n.a.</x:v>
      </x:c>
      <x:c r="CJ130" s="80" t="str">
        <x:f>IF($D$6="Sem custos comuns",IF($D$102=0,0,"n.a."),IF($D$102=0,"n.a.",IF($H$102&gt;0,"n.a.",IF($D$102=0,"n.a.",IF(COUNTIFS($D$47:$D$54,"Sim",$O$47:$O$54,"&lt;&gt;Completo")&gt;0,"n.a.",SUMIFS($M$47:$M$54,$D$47:$D$54,"Sim",$O$47:$O$54,"Completo",$F$47:$F$54,"BRL",$J$47:$J$54,"&lt;"&amp;EDATE(CJ$108,1),$K$47:$K$54,"&gt;="&amp;CJ$108,$E$47:$E$54,"Arranque")))+IF($D$102=0,"n.a.",IF(COUNTIFS($D$59:$D$98,"Sim",$O$59:$O$98,"&lt;&gt;Completo")&gt;0,"n.a.",SUMIFS($M$59:$M$98,$D$59:$D$98,"Sim",$O$59:$O$98,"Completo",$F$59:$F$98,"BRL",$J$59:$J$98,"&lt;"&amp;EDATE(CJ$108,1),$K$59:$K$98,"&gt;="&amp;CJ$108,$E$59:$E$98,"Arranque"))))))</x:f>
        <x:v>n.a.</x:v>
      </x:c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2"/>
      <x:c r="AK131" s="2"/>
      <x:c r="AL131" s="2"/>
      <x:c r="AM131" s="2"/>
      <x:c r="AN131" s="2"/>
      <x:c r="AO131" s="2"/>
      <x:c r="AP131" s="2"/>
      <x:c r="AQ131" s="2"/>
      <x:c r="AR131" s="2"/>
      <x:c r="AS131" s="2"/>
      <x:c r="AT131" s="2"/>
      <x:c r="AU131" s="2"/>
      <x:c r="AV131" s="2"/>
      <x:c r="AW131" s="2"/>
      <x:c r="AX131" s="2"/>
      <x:c r="AY131" s="2"/>
      <x:c r="AZ131" s="2"/>
      <x:c r="BA131" s="2"/>
      <x:c r="BB131" s="2"/>
      <x:c r="BC131" s="2"/>
      <x:c r="BD131" s="2"/>
      <x:c r="BE131" s="2"/>
      <x:c r="BF131" s="2"/>
      <x:c r="BG131" s="2"/>
      <x:c r="BH131" s="2"/>
      <x:c r="BI131" s="2"/>
      <x:c r="BJ131" s="2"/>
      <x:c r="BK131" s="2"/>
      <x:c r="BL131" s="2"/>
      <x:c r="BM131" s="2"/>
      <x:c r="BN131" s="2"/>
      <x:c r="BO131" s="2"/>
      <x:c r="BP131" s="2"/>
      <x:c r="BQ131" s="2"/>
      <x:c r="BR131" s="2"/>
      <x:c r="BS131" s="2"/>
      <x:c r="BT131" s="2"/>
      <x:c r="BU131" s="2"/>
      <x:c r="BV131" s="2"/>
      <x:c r="BW131" s="2"/>
      <x:c r="BX131" s="2"/>
      <x:c r="BY131" s="2"/>
      <x:c r="BZ131" s="2"/>
      <x:c r="CA131" s="2"/>
      <x:c r="CB131" s="2"/>
      <x:c r="CC131" s="2"/>
      <x:c r="CD131" s="2"/>
      <x:c r="CE131" s="2"/>
      <x:c r="CF131" s="2"/>
      <x:c r="CG131" s="2"/>
      <x:c r="CH131" s="2"/>
      <x:c r="CI131" s="2"/>
      <x:c r="CJ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2"/>
      <x:c r="AK132" s="2"/>
      <x:c r="AL132" s="2"/>
      <x:c r="AM132" s="2"/>
      <x:c r="AN132" s="2"/>
      <x:c r="AO132" s="2"/>
      <x:c r="AP132" s="2"/>
      <x:c r="AQ132" s="2"/>
      <x:c r="AR132" s="2"/>
      <x:c r="AS132" s="2"/>
      <x:c r="AT132" s="2"/>
      <x:c r="AU132" s="2"/>
      <x:c r="AV132" s="2"/>
      <x:c r="AW132" s="2"/>
      <x:c r="AX132" s="2"/>
      <x:c r="AY132" s="2"/>
      <x:c r="AZ132" s="2"/>
      <x:c r="BA132" s="2"/>
      <x:c r="BB132" s="2"/>
      <x:c r="BC132" s="2"/>
      <x:c r="BD132" s="2"/>
      <x:c r="BE132" s="2"/>
      <x:c r="BF132" s="2"/>
      <x:c r="BG132" s="2"/>
      <x:c r="BH132" s="2"/>
      <x:c r="BI132" s="2"/>
      <x:c r="BJ132" s="2"/>
      <x:c r="BK132" s="2"/>
      <x:c r="BL132" s="2"/>
      <x:c r="BM132" s="2"/>
      <x:c r="BN132" s="2"/>
      <x:c r="BO132" s="2"/>
      <x:c r="BP132" s="2"/>
      <x:c r="BQ132" s="2"/>
      <x:c r="BR132" s="2"/>
      <x:c r="BS132" s="2"/>
      <x:c r="BT132" s="2"/>
      <x:c r="BU132" s="2"/>
      <x:c r="BV132" s="2"/>
      <x:c r="BW132" s="2"/>
      <x:c r="BX132" s="2"/>
      <x:c r="BY132" s="2"/>
      <x:c r="BZ132" s="2"/>
      <x:c r="CA132" s="2"/>
      <x:c r="CB132" s="2"/>
      <x:c r="CC132" s="2"/>
      <x:c r="CD132" s="2"/>
      <x:c r="CE132" s="2"/>
      <x:c r="CF132" s="2"/>
      <x:c r="CG132" s="2"/>
      <x:c r="CH132" s="2"/>
      <x:c r="CI132" s="2"/>
      <x:c r="CJ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2"/>
      <x:c r="AK133" s="2"/>
      <x:c r="AL133" s="2"/>
      <x:c r="AM133" s="2"/>
      <x:c r="AN133" s="2"/>
      <x:c r="AO133" s="2"/>
      <x:c r="AP133" s="2"/>
      <x:c r="AQ133" s="2"/>
      <x:c r="AR133" s="2"/>
      <x:c r="AS133" s="2"/>
      <x:c r="AT133" s="2"/>
      <x:c r="AU133" s="2"/>
      <x:c r="AV133" s="2"/>
      <x:c r="AW133" s="2"/>
      <x:c r="AX133" s="2"/>
      <x:c r="AY133" s="2"/>
      <x:c r="AZ133" s="2"/>
      <x:c r="BA133" s="2"/>
      <x:c r="BB133" s="2"/>
      <x:c r="BC133" s="2"/>
      <x:c r="BD133" s="2"/>
      <x:c r="BE133" s="2"/>
      <x:c r="BF133" s="2"/>
      <x:c r="BG133" s="2"/>
      <x:c r="BH133" s="2"/>
      <x:c r="BI133" s="2"/>
      <x:c r="BJ133" s="2"/>
      <x:c r="BK133" s="2"/>
      <x:c r="BL133" s="2"/>
      <x:c r="BM133" s="2"/>
      <x:c r="BN133" s="2"/>
      <x:c r="BO133" s="2"/>
      <x:c r="BP133" s="2"/>
      <x:c r="BQ133" s="2"/>
      <x:c r="BR133" s="2"/>
      <x:c r="BS133" s="2"/>
      <x:c r="BT133" s="2"/>
      <x:c r="BU133" s="2"/>
      <x:c r="BV133" s="2"/>
      <x:c r="BW133" s="2"/>
      <x:c r="BX133" s="2"/>
      <x:c r="BY133" s="2"/>
      <x:c r="BZ133" s="2"/>
      <x:c r="CA133" s="2"/>
      <x:c r="CB133" s="2"/>
      <x:c r="CC133" s="2"/>
      <x:c r="CD133" s="2"/>
      <x:c r="CE133" s="2"/>
      <x:c r="CF133" s="2"/>
      <x:c r="CG133" s="2"/>
      <x:c r="CH133" s="2"/>
      <x:c r="CI133" s="2"/>
      <x:c r="CJ133" s="2"/>
    </x:row>
  </x:sheetData>
  <x:conditionalFormatting sqref="O47:O54">
    <x:cfRule type="containsText" dxfId="96" priority="1" operator="containsText" text="Pendente"/>
  </x:conditionalFormatting>
  <x:conditionalFormatting sqref="O59:O98">
    <x:cfRule type="containsText" dxfId="97" priority="2" operator="containsText" text="Pendente"/>
  </x:conditionalFormatting>
  <x:conditionalFormatting sqref="D109:CJ130">
    <x:cfRule type="containsText" dxfId="98" priority="3" operator="containsText" text="n.a."/>
  </x:conditionalFormatting>
  <x:conditionalFormatting sqref="D23:O25">
    <x:cfRule type="containsText" dxfId="99" priority="4" operator="containsText" text="n.a."/>
  </x:conditionalFormatting>
  <x:conditionalFormatting sqref="H102:H102">
    <x:cfRule type="cellIs" dxfId="100" priority="5" operator="greaterThan">
      <x:formula>0</x:formula>
    </x:cfRule>
  </x:conditionalFormatting>
  <x:dataValidations count="12">
    <x:dataValidation type="list" sqref="D6">
      <x:formula1>"Orçar custos comuns,Sem custos comuns"</x:formula1>
    </x:dataValidation>
    <x:dataValidation type="list" sqref="O6">
      <x:formula1>"Em elaboração,Revisado,Aprovado"</x:formula1>
    </x:dataValidation>
    <x:dataValidation type="list" sqref="M31">
      <x:formula1>"Não iniciada,Em execução,Em revisão,Concluída"</x:formula1>
    </x:dataValidation>
    <x:dataValidation type="list" sqref="M35">
      <x:formula1>"Não iniciada,Em execução,Em revisão,Concluída"</x:formula1>
    </x:dataValidation>
    <x:dataValidation type="list" sqref="M39">
      <x:formula1>"Não iniciada,Em execução,Em revisão,Concluída"</x:formula1>
    </x:dataValidation>
    <x:dataValidation type="list" sqref="D47:D54">
      <x:formula1>"Sim,Não"</x:formula1>
    </x:dataValidation>
    <x:dataValidation type="list" sqref="D59:D98">
      <x:formula1>"Sim,Não"</x:formula1>
    </x:dataValidation>
    <x:dataValidation type="list" sqref="E47:E54">
      <x:formula1>"Arranque,Execução"</x:formula1>
    </x:dataValidation>
    <x:dataValidation type="list" sqref="E59:E98">
      <x:formula1>"Arranque,Execução"</x:formula1>
    </x:dataValidation>
    <x:dataValidation type="list" sqref="F47:F54">
      <x:formula1>"USD,BRL"</x:formula1>
    </x:dataValidation>
    <x:dataValidation type="list" sqref="F59:F98">
      <x:formula1>"USD,BRL"</x:formula1>
    </x:dataValidation>
    <x:dataValidation type="list" sqref="I59:I98">
      <x:formula1>"CAPEX,OPEX"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61" hidden="0" customWidth="1"/>
    <x:col min="4" max="4" width="23" hidden="0" customWidth="1"/>
    <x:col min="5" max="5" width="16" hidden="0" customWidth="1"/>
    <x:col min="6" max="6" width="50" hidden="0" customWidth="1"/>
    <x:col min="7" max="7" width="10" hidden="0" customWidth="1"/>
    <x:col min="8" max="8" width="17" hidden="0" customWidth="1"/>
    <x:col min="9" max="9" width="15" hidden="0" customWidth="1"/>
    <x:col min="10" max="10" width="13" hidden="0" customWidth="1"/>
    <x:col min="11" max="11" width="13" hidden="0" customWidth="1"/>
    <x:col min="12" max="12" width="10" hidden="0" customWidth="1"/>
    <x:col min="13" max="13" width="19" hidden="0" customWidth="1"/>
    <x:col min="14" max="14" width="20" hidden="0" customWidth="1"/>
    <x:col min="15" max="15" width="25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17" hidden="0" customWidth="1"/>
    <x:col min="60" max="60" width="17" hidden="0" customWidth="1"/>
    <x:col min="61" max="61" width="17" hidden="0" customWidth="1"/>
    <x:col min="62" max="62" width="17" hidden="0" customWidth="1"/>
    <x:col min="63" max="63" width="17" hidden="0" customWidth="1"/>
    <x:col min="64" max="64" width="17" hidden="0" customWidth="1"/>
    <x:col min="65" max="65" width="17" hidden="0" customWidth="1"/>
    <x:col min="66" max="66" width="17" hidden="0" customWidth="1"/>
    <x:col min="67" max="67" width="17" hidden="0" customWidth="1"/>
    <x:col min="68" max="68" width="17" hidden="0" customWidth="1"/>
    <x:col min="69" max="69" width="17" hidden="0" customWidth="1"/>
    <x:col min="70" max="70" width="17" hidden="0" customWidth="1"/>
    <x:col min="71" max="71" width="17" hidden="0" customWidth="1"/>
    <x:col min="72" max="72" width="17" hidden="0" customWidth="1"/>
    <x:col min="73" max="73" width="17" hidden="0" customWidth="1"/>
    <x:col min="74" max="74" width="17" hidden="0" customWidth="1"/>
    <x:col min="75" max="75" width="17" hidden="0" customWidth="1"/>
    <x:col min="76" max="76" width="17" hidden="0" customWidth="1"/>
    <x:col min="77" max="77" width="17" hidden="0" customWidth="1"/>
    <x:col min="78" max="78" width="17" hidden="0" customWidth="1"/>
    <x:col min="79" max="79" width="17" hidden="0" customWidth="1"/>
    <x:col min="80" max="80" width="17" hidden="0" customWidth="1"/>
    <x:col min="81" max="81" width="17" hidden="0" customWidth="1"/>
    <x:col min="82" max="82" width="17" hidden="0" customWidth="1"/>
    <x:col min="83" max="83" width="17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  <x:c r="BR1" s="2"/>
      <x:c r="BS1" s="2"/>
      <x:c r="BT1" s="2"/>
      <x:c r="BU1" s="2"/>
      <x:c r="BV1" s="2"/>
      <x:c r="BW1" s="2"/>
      <x:c r="BX1" s="2"/>
      <x:c r="BY1" s="2"/>
      <x:c r="BZ1" s="2"/>
      <x:c r="CA1" s="2"/>
      <x:c r="CB1" s="2"/>
      <x:c r="CC1" s="2"/>
      <x:c r="CD1" s="2"/>
      <x:c r="CE1" s="2"/>
      <x:c r="CF1" s="2"/>
      <x:c r="CG1" s="2"/>
      <x:c r="CH1" s="2"/>
      <x:c r="CI1" s="2"/>
      <x:c r="CJ1" s="2"/>
    </x:row>
    <x:row r="2" ht="30" customHeight="1">
      <x:c r="A2" s="2"/>
      <x:c r="B2" s="2"/>
      <x:c r="C2" s="3" t="str">
        <x:v>Referência do M-2 anterior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  <x:c r="BR2" s="2"/>
      <x:c r="BS2" s="2"/>
      <x:c r="BT2" s="2"/>
      <x:c r="BU2" s="2"/>
      <x:c r="BV2" s="2"/>
      <x:c r="BW2" s="2"/>
      <x:c r="BX2" s="2"/>
      <x:c r="BY2" s="2"/>
      <x:c r="BZ2" s="2"/>
      <x:c r="CA2" s="2"/>
      <x:c r="CB2" s="2"/>
      <x:c r="CC2" s="2"/>
      <x:c r="CD2" s="2"/>
      <x:c r="CE2" s="2"/>
      <x:c r="CF2" s="2"/>
      <x:c r="CG2" s="2"/>
      <x:c r="CH2" s="2"/>
      <x:c r="CI2" s="2"/>
      <x:c r="CJ2" s="2"/>
    </x:row>
    <x:row r="3" ht="22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  <x:c r="BR3" s="2"/>
      <x:c r="BS3" s="2"/>
      <x:c r="BT3" s="2"/>
      <x:c r="BU3" s="2"/>
      <x:c r="BV3" s="2"/>
      <x:c r="BW3" s="2"/>
      <x:c r="BX3" s="2"/>
      <x:c r="BY3" s="2"/>
      <x:c r="BZ3" s="2"/>
      <x:c r="CA3" s="2"/>
      <x:c r="CB3" s="2"/>
      <x:c r="CC3" s="2"/>
      <x:c r="CD3" s="2"/>
      <x:c r="CE3" s="2"/>
      <x:c r="CF3" s="2"/>
      <x:c r="CG3" s="2"/>
      <x:c r="CH3" s="2"/>
      <x:c r="CI3" s="2"/>
      <x:c r="CJ3" s="2"/>
    </x:row>
    <x:row r="4" ht="22" customHeight="1">
      <x:c r="A4" s="2"/>
      <x:c r="B4" s="2"/>
      <x:c r="C4" s="6" t="str">
        <x:v>Fonte: BACL_CPM_48pct_35cotas_acumuladas.xlsx, aba CPM-01. Estimativas de janeiro/2027 a dezembro/2029.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  <x:c r="BR4" s="2"/>
      <x:c r="BS4" s="2"/>
      <x:c r="BT4" s="2"/>
      <x:c r="BU4" s="2"/>
      <x:c r="BV4" s="2"/>
      <x:c r="BW4" s="2"/>
      <x:c r="BX4" s="2"/>
      <x:c r="BY4" s="2"/>
      <x:c r="BZ4" s="2"/>
      <x:c r="CA4" s="2"/>
      <x:c r="CB4" s="2"/>
      <x:c r="CC4" s="2"/>
      <x:c r="CD4" s="2"/>
      <x:c r="CE4" s="2"/>
      <x:c r="CF4" s="2"/>
      <x:c r="CG4" s="2"/>
      <x:c r="CH4" s="2"/>
      <x:c r="CI4" s="2"/>
      <x:c r="CJ4" s="2"/>
    </x:row>
    <x:row r="5" ht="22" customHeight="1">
      <x:c r="A5" s="2"/>
      <x:c r="B5" s="2"/>
      <x:c r="C5" s="6" t="str">
        <x:v>Valores preservados como referência de contas e escopo. Nenhuma subfase recebe essas estimativas automaticamente.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2"/>
      <x:c r="BK5" s="2"/>
      <x:c r="BL5" s="2"/>
      <x:c r="BM5" s="2"/>
      <x:c r="BN5" s="2"/>
      <x:c r="BO5" s="2"/>
      <x:c r="BP5" s="2"/>
      <x:c r="BQ5" s="2"/>
      <x:c r="BR5" s="2"/>
      <x:c r="BS5" s="2"/>
      <x:c r="BT5" s="2"/>
      <x:c r="BU5" s="2"/>
      <x:c r="BV5" s="2"/>
      <x:c r="BW5" s="2"/>
      <x:c r="BX5" s="2"/>
      <x:c r="BY5" s="2"/>
      <x:c r="BZ5" s="2"/>
      <x:c r="CA5" s="2"/>
      <x:c r="CB5" s="2"/>
      <x:c r="CC5" s="2"/>
      <x:c r="CD5" s="2"/>
      <x:c r="CE5" s="2"/>
      <x:c r="CF5" s="2"/>
      <x:c r="CG5" s="2"/>
      <x:c r="CH5" s="2"/>
      <x:c r="CI5" s="2"/>
      <x:c r="CJ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  <x:c r="AY6" s="2"/>
      <x:c r="AZ6" s="2"/>
      <x:c r="BA6" s="2"/>
      <x:c r="BB6" s="2"/>
      <x:c r="BC6" s="2"/>
      <x:c r="BD6" s="2"/>
      <x:c r="BE6" s="2"/>
      <x:c r="BF6" s="2"/>
      <x:c r="BG6" s="2"/>
      <x:c r="BH6" s="2"/>
      <x:c r="BI6" s="2"/>
      <x:c r="BJ6" s="2"/>
      <x:c r="BK6" s="2"/>
      <x:c r="BL6" s="2"/>
      <x:c r="BM6" s="2"/>
      <x:c r="BN6" s="2"/>
      <x:c r="BO6" s="2"/>
      <x:c r="BP6" s="2"/>
      <x:c r="BQ6" s="2"/>
      <x:c r="BR6" s="2"/>
      <x:c r="BS6" s="2"/>
      <x:c r="BT6" s="2"/>
      <x:c r="BU6" s="2"/>
      <x:c r="BV6" s="2"/>
      <x:c r="BW6" s="2"/>
      <x:c r="BX6" s="2"/>
      <x:c r="BY6" s="2"/>
      <x:c r="BZ6" s="2"/>
      <x:c r="CA6" s="2"/>
      <x:c r="CB6" s="2"/>
      <x:c r="CC6" s="2"/>
      <x:c r="CD6" s="2"/>
      <x:c r="CE6" s="2"/>
      <x:c r="CF6" s="2"/>
      <x:c r="CG6" s="2"/>
      <x:c r="CH6" s="2"/>
      <x:c r="CI6" s="2"/>
      <x:c r="CJ6" s="2"/>
    </x:row>
    <x:row r="7" ht="34" customHeight="1">
      <x:c r="A7" s="2"/>
      <x:c r="B7" s="2"/>
      <x:c r="C7" s="28" t="str">
        <x:v>Premissa antiga</x:v>
      </x:c>
      <x:c r="D7" s="29" t="str">
        <x:v>Valor</x:v>
      </x:c>
      <x:c r="E7" s="29" t="str">
        <x:v>Célula</x:v>
      </x:c>
      <x:c r="F7" s="30" t="str">
        <x:v>Tratamento no novo modelo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  <x:c r="AY7" s="2"/>
      <x:c r="AZ7" s="2"/>
      <x:c r="BA7" s="2"/>
      <x:c r="BB7" s="2"/>
      <x:c r="BC7" s="2"/>
      <x:c r="BD7" s="2"/>
      <x:c r="BE7" s="2"/>
      <x:c r="BF7" s="2"/>
      <x:c r="BG7" s="2"/>
      <x:c r="BH7" s="2"/>
      <x:c r="BI7" s="2"/>
      <x:c r="BJ7" s="2"/>
      <x:c r="BK7" s="2"/>
      <x:c r="BL7" s="2"/>
      <x:c r="BM7" s="2"/>
      <x:c r="BN7" s="2"/>
      <x:c r="BO7" s="2"/>
      <x:c r="BP7" s="2"/>
      <x:c r="BQ7" s="2"/>
      <x:c r="BR7" s="2"/>
      <x:c r="BS7" s="2"/>
      <x:c r="BT7" s="2"/>
      <x:c r="BU7" s="2"/>
      <x:c r="BV7" s="2"/>
      <x:c r="BW7" s="2"/>
      <x:c r="BX7" s="2"/>
      <x:c r="BY7" s="2"/>
      <x:c r="BZ7" s="2"/>
      <x:c r="CA7" s="2"/>
      <x:c r="CB7" s="2"/>
      <x:c r="CC7" s="2"/>
      <x:c r="CD7" s="2"/>
      <x:c r="CE7" s="2"/>
      <x:c r="CF7" s="2"/>
      <x:c r="CG7" s="2"/>
      <x:c r="CH7" s="2"/>
      <x:c r="CI7" s="2"/>
      <x:c r="CJ7" s="2"/>
    </x:row>
    <x:row r="8" ht="22" customHeight="1">
      <x:c r="A8" s="2"/>
      <x:c r="B8" s="2"/>
      <x:c r="C8" s="2"/>
      <x:c r="D8" s="35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  <x:c r="AY8" s="2"/>
      <x:c r="AZ8" s="2"/>
      <x:c r="BA8" s="2"/>
      <x:c r="BB8" s="2"/>
      <x:c r="BC8" s="2"/>
      <x:c r="BD8" s="2"/>
      <x:c r="BE8" s="2"/>
      <x:c r="BF8" s="2"/>
      <x:c r="BG8" s="2"/>
      <x:c r="BH8" s="2"/>
      <x:c r="BI8" s="2"/>
      <x:c r="BJ8" s="2"/>
      <x:c r="BK8" s="2"/>
      <x:c r="BL8" s="2"/>
      <x:c r="BM8" s="2"/>
      <x:c r="BN8" s="2"/>
      <x:c r="BO8" s="2"/>
      <x:c r="BP8" s="2"/>
      <x:c r="BQ8" s="2"/>
      <x:c r="BR8" s="2"/>
      <x:c r="BS8" s="2"/>
      <x:c r="BT8" s="2"/>
      <x:c r="BU8" s="2"/>
      <x:c r="BV8" s="2"/>
      <x:c r="BW8" s="2"/>
      <x:c r="BX8" s="2"/>
      <x:c r="BY8" s="2"/>
      <x:c r="BZ8" s="2"/>
      <x:c r="CA8" s="2"/>
      <x:c r="CB8" s="2"/>
      <x:c r="CC8" s="2"/>
      <x:c r="CD8" s="2"/>
      <x:c r="CE8" s="2"/>
      <x:c r="CF8" s="2"/>
      <x:c r="CG8" s="2"/>
      <x:c r="CH8" s="2"/>
      <x:c r="CI8" s="2"/>
      <x:c r="CJ8" s="2"/>
    </x:row>
    <x:row r="9" ht="22" customHeight="1">
      <x:c r="A9" s="2"/>
      <x:c r="B9" s="2"/>
      <x:c r="C9" s="2" t="str">
        <x:v>Câmbio antigo (BRL por USD)</x:v>
      </x:c>
      <x:c r="D9" s="88" t="n">
        <x:v>5.1696</x:v>
      </x:c>
      <x:c r="E9" s="2" t="str">
        <x:v>B3</x:v>
      </x:c>
      <x:c r="F9" s="2" t="str">
        <x:v>Referência. Não é previsão de câmbio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  <x:c r="AP9" s="2"/>
      <x:c r="AQ9" s="2"/>
      <x:c r="AR9" s="2"/>
      <x:c r="AS9" s="2"/>
      <x:c r="AT9" s="2"/>
      <x:c r="AU9" s="2"/>
      <x:c r="AV9" s="2"/>
      <x:c r="AW9" s="2"/>
      <x:c r="AX9" s="2"/>
      <x:c r="AY9" s="2"/>
      <x:c r="AZ9" s="2"/>
      <x:c r="BA9" s="2"/>
      <x:c r="BB9" s="2"/>
      <x:c r="BC9" s="2"/>
      <x:c r="BD9" s="2"/>
      <x:c r="BE9" s="2"/>
      <x:c r="BF9" s="2"/>
      <x:c r="BG9" s="2"/>
      <x:c r="BH9" s="2"/>
      <x:c r="BI9" s="2"/>
      <x:c r="BJ9" s="2"/>
      <x:c r="BK9" s="2"/>
      <x:c r="BL9" s="2"/>
      <x:c r="BM9" s="2"/>
      <x:c r="BN9" s="2"/>
      <x:c r="BO9" s="2"/>
      <x:c r="BP9" s="2"/>
      <x:c r="BQ9" s="2"/>
      <x:c r="BR9" s="2"/>
      <x:c r="BS9" s="2"/>
      <x:c r="BT9" s="2"/>
      <x:c r="BU9" s="2"/>
      <x:c r="BV9" s="2"/>
      <x:c r="BW9" s="2"/>
      <x:c r="BX9" s="2"/>
      <x:c r="BY9" s="2"/>
      <x:c r="BZ9" s="2"/>
      <x:c r="CA9" s="2"/>
      <x:c r="CB9" s="2"/>
      <x:c r="CC9" s="2"/>
      <x:c r="CD9" s="2"/>
      <x:c r="CE9" s="2"/>
      <x:c r="CF9" s="2"/>
      <x:c r="CG9" s="2"/>
      <x:c r="CH9" s="2"/>
      <x:c r="CI9" s="2"/>
      <x:c r="CJ9" s="2"/>
    </x:row>
    <x:row r="10" ht="22" customHeight="1">
      <x:c r="A10" s="2"/>
      <x:c r="B10" s="2"/>
      <x:c r="C10" s="2" t="str">
        <x:v>Salário per capita antigo (BRL/mês)</x:v>
      </x:c>
      <x:c r="D10" s="89" t="n">
        <x:v>7000</x:v>
      </x:c>
      <x:c r="E10" s="2" t="str">
        <x:v>B15</x:v>
      </x:c>
      <x:c r="F10" s="2" t="str">
        <x:v>Validar cargos, salários e datas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</x:row>
    <x:row r="11" ht="22" customHeight="1">
      <x:c r="A11" s="2"/>
      <x:c r="B11" s="2"/>
      <x:c r="C11" s="2" t="str">
        <x:v>Encargos e benefícios antigos (%)</x:v>
      </x:c>
      <x:c r="D11" s="90" t="n">
        <x:v>1.3552</x:v>
      </x:c>
      <x:c r="E11" s="2" t="str">
        <x:v>B17</x:v>
      </x:c>
      <x:c r="F11" s="2" t="str">
        <x:v>Estimativa antiga. Não é alíquota geral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</x:row>
    <x:row r="12" ht="22" customHeight="1">
      <x:c r="A12" s="2"/>
      <x:c r="B12" s="2"/>
      <x:c r="C12" s="2" t="str">
        <x:v>Desembolsos do M-2 antigo (USD)</x:v>
      </x:c>
      <x:c r="D12" s="35" t="n">
        <x:v>463016556.8489829</x:v>
      </x:c>
      <x:c r="E12" s="2" t="str">
        <x:v>B109</x:v>
      </x:c>
      <x:c r="F12" s="2" t="str">
        <x:v>Reorçar por escopo em cada subfase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</x:row>
    <x:row r="14" ht="26" customHeight="1">
      <x:c r="A14" s="2"/>
      <x:c r="B14" s="2"/>
      <x:c r="C14" s="17" t="str">
        <x:v>Contas de referência (USD)</x:v>
      </x:c>
      <x:c r="D14" s="18"/>
      <x:c r="E14" s="18"/>
      <x:c r="F14" s="19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</x:row>
    <x:row r="15" ht="34" customHeight="1">
      <x:c r="A15" s="2"/>
      <x:c r="B15" s="2"/>
      <x:c r="C15" s="28" t="str">
        <x:v>Conta da fonte</x:v>
      </x:c>
      <x:c r="D15" s="29" t="str">
        <x:v>USD de referência</x:v>
      </x:c>
      <x:c r="E15" s="29" t="str">
        <x:v>Célula</x:v>
      </x:c>
      <x:c r="F15" s="30" t="str">
        <x:v>Escopo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  <x:c r="AP15" s="2"/>
      <x:c r="AQ15" s="2"/>
      <x:c r="AR15" s="2"/>
      <x:c r="AS15" s="2"/>
      <x:c r="AT15" s="2"/>
      <x:c r="AU15" s="2"/>
      <x:c r="AV15" s="2"/>
      <x:c r="AW15" s="2"/>
      <x:c r="AX15" s="2"/>
      <x:c r="AY15" s="2"/>
      <x:c r="AZ15" s="2"/>
      <x:c r="BA15" s="2"/>
      <x:c r="BB15" s="2"/>
      <x:c r="BC15" s="2"/>
      <x:c r="BD15" s="2"/>
      <x:c r="BE15" s="2"/>
      <x:c r="BF15" s="2"/>
      <x:c r="BG15" s="2"/>
      <x:c r="BH15" s="2"/>
      <x:c r="BI15" s="2"/>
      <x:c r="BJ15" s="2"/>
      <x:c r="BK15" s="2"/>
      <x:c r="BL15" s="2"/>
      <x:c r="BM15" s="2"/>
      <x:c r="BN15" s="2"/>
      <x:c r="BO15" s="2"/>
      <x:c r="BP15" s="2"/>
      <x:c r="BQ15" s="2"/>
      <x:c r="BR15" s="2"/>
      <x:c r="BS15" s="2"/>
      <x:c r="BT15" s="2"/>
      <x:c r="BU15" s="2"/>
      <x:c r="BV15" s="2"/>
      <x:c r="BW15" s="2"/>
      <x:c r="BX15" s="2"/>
      <x:c r="BY15" s="2"/>
      <x:c r="BZ15" s="2"/>
      <x:c r="CA15" s="2"/>
      <x:c r="CB15" s="2"/>
      <x:c r="CC15" s="2"/>
      <x:c r="CD15" s="2"/>
      <x:c r="CE15" s="2"/>
      <x:c r="CF15" s="2"/>
      <x:c r="CG15" s="2"/>
      <x:c r="CH15" s="2"/>
      <x:c r="CI15" s="2"/>
      <x:c r="CJ15" s="2"/>
    </x:row>
    <x:row r="16" ht="30" customHeight="1">
      <x:c r="A16" s="2"/>
      <x:c r="B16" s="2"/>
      <x:c r="C16" s="31" t="str">
        <x:v>CUSTO SALÁRIOS (SAL+E.SOCIAL+BENEF)|PO</x:v>
      </x:c>
      <x:c r="D16" s="35" t="n">
        <x:v>21647351.521601155</x:v>
      </x:c>
      <x:c r="E16" s="2" t="str">
        <x:v>B13</x:v>
      </x:c>
      <x:c r="F16" s="2" t="str">
        <x:v>Estimativa de 2027–2029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  <x:c r="AP16" s="2"/>
      <x:c r="AQ16" s="2"/>
      <x:c r="AR16" s="2"/>
      <x:c r="AS16" s="2"/>
      <x:c r="AT16" s="2"/>
      <x:c r="AU16" s="2"/>
      <x:c r="AV16" s="2"/>
      <x:c r="AW16" s="2"/>
      <x:c r="AX16" s="2"/>
      <x:c r="AY16" s="2"/>
      <x:c r="AZ16" s="2"/>
      <x:c r="BA16" s="2"/>
      <x:c r="BB16" s="2"/>
      <x:c r="BC16" s="2"/>
      <x:c r="BD16" s="2"/>
      <x:c r="BE16" s="2"/>
      <x:c r="BF16" s="2"/>
      <x:c r="BG16" s="2"/>
      <x:c r="BH16" s="2"/>
      <x:c r="BI16" s="2"/>
      <x:c r="BJ16" s="2"/>
      <x:c r="BK16" s="2"/>
      <x:c r="BL16" s="2"/>
      <x:c r="BM16" s="2"/>
      <x:c r="BN16" s="2"/>
      <x:c r="BO16" s="2"/>
      <x:c r="BP16" s="2"/>
      <x:c r="BQ16" s="2"/>
      <x:c r="BR16" s="2"/>
      <x:c r="BS16" s="2"/>
      <x:c r="BT16" s="2"/>
      <x:c r="BU16" s="2"/>
      <x:c r="BV16" s="2"/>
      <x:c r="BW16" s="2"/>
      <x:c r="BX16" s="2"/>
      <x:c r="BY16" s="2"/>
      <x:c r="BZ16" s="2"/>
      <x:c r="CA16" s="2"/>
      <x:c r="CB16" s="2"/>
      <x:c r="CC16" s="2"/>
      <x:c r="CD16" s="2"/>
      <x:c r="CE16" s="2"/>
      <x:c r="CF16" s="2"/>
      <x:c r="CG16" s="2"/>
      <x:c r="CH16" s="2"/>
      <x:c r="CI16" s="2"/>
      <x:c r="CJ16" s="2"/>
    </x:row>
    <x:row r="17" ht="30" customHeight="1">
      <x:c r="A17" s="2"/>
      <x:c r="B17" s="2"/>
      <x:c r="C17" s="31" t="str">
        <x:v>Instalações+Materiais</x:v>
      </x:c>
      <x:c r="D17" s="35" t="n">
        <x:v>7251524.809087243</x:v>
      </x:c>
      <x:c r="E17" s="2" t="str">
        <x:v>B50</x:v>
      </x:c>
      <x:c r="F17" s="2" t="str">
        <x:v>Estimativa de 2027–2029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  <x:c r="AP17" s="2"/>
      <x:c r="AQ17" s="2"/>
      <x:c r="AR17" s="2"/>
      <x:c r="AS17" s="2"/>
      <x:c r="AT17" s="2"/>
      <x:c r="AU17" s="2"/>
      <x:c r="AV17" s="2"/>
      <x:c r="AW17" s="2"/>
      <x:c r="AX17" s="2"/>
      <x:c r="AY17" s="2"/>
      <x:c r="AZ17" s="2"/>
      <x:c r="BA17" s="2"/>
      <x:c r="BB17" s="2"/>
      <x:c r="BC17" s="2"/>
      <x:c r="BD17" s="2"/>
      <x:c r="BE17" s="2"/>
      <x:c r="BF17" s="2"/>
      <x:c r="BG17" s="2"/>
      <x:c r="BH17" s="2"/>
      <x:c r="BI17" s="2"/>
      <x:c r="BJ17" s="2"/>
      <x:c r="BK17" s="2"/>
      <x:c r="BL17" s="2"/>
      <x:c r="BM17" s="2"/>
      <x:c r="BN17" s="2"/>
      <x:c r="BO17" s="2"/>
      <x:c r="BP17" s="2"/>
      <x:c r="BQ17" s="2"/>
      <x:c r="BR17" s="2"/>
      <x:c r="BS17" s="2"/>
      <x:c r="BT17" s="2"/>
      <x:c r="BU17" s="2"/>
      <x:c r="BV17" s="2"/>
      <x:c r="BW17" s="2"/>
      <x:c r="BX17" s="2"/>
      <x:c r="BY17" s="2"/>
      <x:c r="BZ17" s="2"/>
      <x:c r="CA17" s="2"/>
      <x:c r="CB17" s="2"/>
      <x:c r="CC17" s="2"/>
      <x:c r="CD17" s="2"/>
      <x:c r="CE17" s="2"/>
      <x:c r="CF17" s="2"/>
      <x:c r="CG17" s="2"/>
      <x:c r="CH17" s="2"/>
      <x:c r="CI17" s="2"/>
      <x:c r="CJ17" s="2"/>
    </x:row>
    <x:row r="18" ht="30" customHeight="1">
      <x:c r="A18" s="2"/>
      <x:c r="B18" s="2"/>
      <x:c r="C18" s="31" t="str">
        <x:v>Máqs + Equipamentos+Ferramentas</x:v>
      </x:c>
      <x:c r="D18" s="35" t="n">
        <x:v>14174468.987329276</x:v>
      </x:c>
      <x:c r="E18" s="2" t="str">
        <x:v>B51</x:v>
      </x:c>
      <x:c r="F18" s="2" t="str">
        <x:v>Estimativa de 2027–2029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  <x:c r="AP18" s="2"/>
      <x:c r="AQ18" s="2"/>
      <x:c r="AR18" s="2"/>
      <x:c r="AS18" s="2"/>
      <x:c r="AT18" s="2"/>
      <x:c r="AU18" s="2"/>
      <x:c r="AV18" s="2"/>
      <x:c r="AW18" s="2"/>
      <x:c r="AX18" s="2"/>
      <x:c r="AY18" s="2"/>
      <x:c r="AZ18" s="2"/>
      <x:c r="BA18" s="2"/>
      <x:c r="BB18" s="2"/>
      <x:c r="BC18" s="2"/>
      <x:c r="BD18" s="2"/>
      <x:c r="BE18" s="2"/>
      <x:c r="BF18" s="2"/>
      <x:c r="BG18" s="2"/>
      <x:c r="BH18" s="2"/>
      <x:c r="BI18" s="2"/>
      <x:c r="BJ18" s="2"/>
      <x:c r="BK18" s="2"/>
      <x:c r="BL18" s="2"/>
      <x:c r="BM18" s="2"/>
      <x:c r="BN18" s="2"/>
      <x:c r="BO18" s="2"/>
      <x:c r="BP18" s="2"/>
      <x:c r="BQ18" s="2"/>
      <x:c r="BR18" s="2"/>
      <x:c r="BS18" s="2"/>
      <x:c r="BT18" s="2"/>
      <x:c r="BU18" s="2"/>
      <x:c r="BV18" s="2"/>
      <x:c r="BW18" s="2"/>
      <x:c r="BX18" s="2"/>
      <x:c r="BY18" s="2"/>
      <x:c r="BZ18" s="2"/>
      <x:c r="CA18" s="2"/>
      <x:c r="CB18" s="2"/>
      <x:c r="CC18" s="2"/>
      <x:c r="CD18" s="2"/>
      <x:c r="CE18" s="2"/>
      <x:c r="CF18" s="2"/>
      <x:c r="CG18" s="2"/>
      <x:c r="CH18" s="2"/>
      <x:c r="CI18" s="2"/>
      <x:c r="CJ18" s="2"/>
    </x:row>
    <x:row r="19" ht="30" customHeight="1">
      <x:c r="A19" s="2"/>
      <x:c r="B19" s="2"/>
      <x:c r="C19" s="31" t="str">
        <x:v>Sistemas TI Server+IA Server+Hardware+Instalações</x:v>
      </x:c>
      <x:c r="D19" s="35" t="n">
        <x:v>8919721.957441248</x:v>
      </x:c>
      <x:c r="E19" s="2" t="str">
        <x:v>B52</x:v>
      </x:c>
      <x:c r="F19" s="2" t="str">
        <x:v>Estimativa de 2027–2029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  <x:c r="AP19" s="2"/>
      <x:c r="AQ19" s="2"/>
      <x:c r="AR19" s="2"/>
      <x:c r="AS19" s="2"/>
      <x:c r="AT19" s="2"/>
      <x:c r="AU19" s="2"/>
      <x:c r="AV19" s="2"/>
      <x:c r="AW19" s="2"/>
      <x:c r="AX19" s="2"/>
      <x:c r="AY19" s="2"/>
      <x:c r="AZ19" s="2"/>
      <x:c r="BA19" s="2"/>
      <x:c r="BB19" s="2"/>
      <x:c r="BC19" s="2"/>
      <x:c r="BD19" s="2"/>
      <x:c r="BE19" s="2"/>
      <x:c r="BF19" s="2"/>
      <x:c r="BG19" s="2"/>
      <x:c r="BH19" s="2"/>
      <x:c r="BI19" s="2"/>
      <x:c r="BJ19" s="2"/>
      <x:c r="BK19" s="2"/>
      <x:c r="BL19" s="2"/>
      <x:c r="BM19" s="2"/>
      <x:c r="BN19" s="2"/>
      <x:c r="BO19" s="2"/>
      <x:c r="BP19" s="2"/>
      <x:c r="BQ19" s="2"/>
      <x:c r="BR19" s="2"/>
      <x:c r="BS19" s="2"/>
      <x:c r="BT19" s="2"/>
      <x:c r="BU19" s="2"/>
      <x:c r="BV19" s="2"/>
      <x:c r="BW19" s="2"/>
      <x:c r="BX19" s="2"/>
      <x:c r="BY19" s="2"/>
      <x:c r="BZ19" s="2"/>
      <x:c r="CA19" s="2"/>
      <x:c r="CB19" s="2"/>
      <x:c r="CC19" s="2"/>
      <x:c r="CD19" s="2"/>
      <x:c r="CE19" s="2"/>
      <x:c r="CF19" s="2"/>
      <x:c r="CG19" s="2"/>
      <x:c r="CH19" s="2"/>
      <x:c r="CI19" s="2"/>
      <x:c r="CJ19" s="2"/>
    </x:row>
    <x:row r="20" ht="30" customHeight="1">
      <x:c r="A20" s="2"/>
      <x:c r="B20" s="2"/>
      <x:c r="C20" s="31" t="str">
        <x:v>Aquisição Veículos</x:v>
      </x:c>
      <x:c r="D20" s="35" t="n">
        <x:v>1206379.503336218</x:v>
      </x:c>
      <x:c r="E20" s="2" t="str">
        <x:v>B53</x:v>
      </x:c>
      <x:c r="F20" s="2" t="str">
        <x:v>Estimativa de 2027–2029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  <x:c r="AP20" s="2"/>
      <x:c r="AQ20" s="2"/>
      <x:c r="AR20" s="2"/>
      <x:c r="AS20" s="2"/>
      <x:c r="AT20" s="2"/>
      <x:c r="AU20" s="2"/>
      <x:c r="AV20" s="2"/>
      <x:c r="AW20" s="2"/>
      <x:c r="AX20" s="2"/>
      <x:c r="AY20" s="2"/>
      <x:c r="AZ20" s="2"/>
      <x:c r="BA20" s="2"/>
      <x:c r="BB20" s="2"/>
      <x:c r="BC20" s="2"/>
      <x:c r="BD20" s="2"/>
      <x:c r="BE20" s="2"/>
      <x:c r="BF20" s="2"/>
      <x:c r="BG20" s="2"/>
      <x:c r="BH20" s="2"/>
      <x:c r="BI20" s="2"/>
      <x:c r="BJ20" s="2"/>
      <x:c r="BK20" s="2"/>
      <x:c r="BL20" s="2"/>
      <x:c r="BM20" s="2"/>
      <x:c r="BN20" s="2"/>
      <x:c r="BO20" s="2"/>
      <x:c r="BP20" s="2"/>
      <x:c r="BQ20" s="2"/>
      <x:c r="BR20" s="2"/>
      <x:c r="BS20" s="2"/>
      <x:c r="BT20" s="2"/>
      <x:c r="BU20" s="2"/>
      <x:c r="BV20" s="2"/>
      <x:c r="BW20" s="2"/>
      <x:c r="BX20" s="2"/>
      <x:c r="BY20" s="2"/>
      <x:c r="BZ20" s="2"/>
      <x:c r="CA20" s="2"/>
      <x:c r="CB20" s="2"/>
      <x:c r="CC20" s="2"/>
      <x:c r="CD20" s="2"/>
      <x:c r="CE20" s="2"/>
      <x:c r="CF20" s="2"/>
      <x:c r="CG20" s="2"/>
      <x:c r="CH20" s="2"/>
      <x:c r="CI20" s="2"/>
      <x:c r="CJ20" s="2"/>
    </x:row>
    <x:row r="21" ht="30" customHeight="1">
      <x:c r="A21" s="2"/>
      <x:c r="B21" s="2"/>
      <x:c r="C21" s="31" t="str">
        <x:v>Móveis e Utensílios</x:v>
      </x:c>
      <x:c r="D21" s="35" t="n">
        <x:v>1653815.0119226463</x:v>
      </x:c>
      <x:c r="E21" s="2" t="str">
        <x:v>B54</x:v>
      </x:c>
      <x:c r="F21" s="2" t="str">
        <x:v>Estimativa de 2027–2029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  <x:c r="AP21" s="2"/>
      <x:c r="AQ21" s="2"/>
      <x:c r="AR21" s="2"/>
      <x:c r="AS21" s="2"/>
      <x:c r="AT21" s="2"/>
      <x:c r="AU21" s="2"/>
      <x:c r="AV21" s="2"/>
      <x:c r="AW21" s="2"/>
      <x:c r="AX21" s="2"/>
      <x:c r="AY21" s="2"/>
      <x:c r="AZ21" s="2"/>
      <x:c r="BA21" s="2"/>
      <x:c r="BB21" s="2"/>
      <x:c r="BC21" s="2"/>
      <x:c r="BD21" s="2"/>
      <x:c r="BE21" s="2"/>
      <x:c r="BF21" s="2"/>
      <x:c r="BG21" s="2"/>
      <x:c r="BH21" s="2"/>
      <x:c r="BI21" s="2"/>
      <x:c r="BJ21" s="2"/>
      <x:c r="BK21" s="2"/>
      <x:c r="BL21" s="2"/>
      <x:c r="BM21" s="2"/>
      <x:c r="BN21" s="2"/>
      <x:c r="BO21" s="2"/>
      <x:c r="BP21" s="2"/>
      <x:c r="BQ21" s="2"/>
      <x:c r="BR21" s="2"/>
      <x:c r="BS21" s="2"/>
      <x:c r="BT21" s="2"/>
      <x:c r="BU21" s="2"/>
      <x:c r="BV21" s="2"/>
      <x:c r="BW21" s="2"/>
      <x:c r="BX21" s="2"/>
      <x:c r="BY21" s="2"/>
      <x:c r="BZ21" s="2"/>
      <x:c r="CA21" s="2"/>
      <x:c r="CB21" s="2"/>
      <x:c r="CC21" s="2"/>
      <x:c r="CD21" s="2"/>
      <x:c r="CE21" s="2"/>
      <x:c r="CF21" s="2"/>
      <x:c r="CG21" s="2"/>
      <x:c r="CH21" s="2"/>
      <x:c r="CI21" s="2"/>
      <x:c r="CJ21" s="2"/>
    </x:row>
    <x:row r="22" ht="30" customHeight="1">
      <x:c r="A22" s="2"/>
      <x:c r="B22" s="2"/>
      <x:c r="C22" s="31" t="str">
        <x:v>P&amp;D Desenvolvimento</x:v>
      </x:c>
      <x:c r="D22" s="35" t="n">
        <x:v>8572703.844124485</x:v>
      </x:c>
      <x:c r="E22" s="2" t="str">
        <x:v>B55</x:v>
      </x:c>
      <x:c r="F22" s="2" t="str">
        <x:v>Estimativa de 2027–2029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  <x:c r="AP22" s="2"/>
      <x:c r="AQ22" s="2"/>
      <x:c r="AR22" s="2"/>
      <x:c r="AS22" s="2"/>
      <x:c r="AT22" s="2"/>
      <x:c r="AU22" s="2"/>
      <x:c r="AV22" s="2"/>
      <x:c r="AW22" s="2"/>
      <x:c r="AX22" s="2"/>
      <x:c r="AY22" s="2"/>
      <x:c r="AZ22" s="2"/>
      <x:c r="BA22" s="2"/>
      <x:c r="BB22" s="2"/>
      <x:c r="BC22" s="2"/>
      <x:c r="BD22" s="2"/>
      <x:c r="BE22" s="2"/>
      <x:c r="BF22" s="2"/>
      <x:c r="BG22" s="2"/>
      <x:c r="BH22" s="2"/>
      <x:c r="BI22" s="2"/>
      <x:c r="BJ22" s="2"/>
      <x:c r="BK22" s="2"/>
      <x:c r="BL22" s="2"/>
      <x:c r="BM22" s="2"/>
      <x:c r="BN22" s="2"/>
      <x:c r="BO22" s="2"/>
      <x:c r="BP22" s="2"/>
      <x:c r="BQ22" s="2"/>
      <x:c r="BR22" s="2"/>
      <x:c r="BS22" s="2"/>
      <x:c r="BT22" s="2"/>
      <x:c r="BU22" s="2"/>
      <x:c r="BV22" s="2"/>
      <x:c r="BW22" s="2"/>
      <x:c r="BX22" s="2"/>
      <x:c r="BY22" s="2"/>
      <x:c r="BZ22" s="2"/>
      <x:c r="CA22" s="2"/>
      <x:c r="CB22" s="2"/>
      <x:c r="CC22" s="2"/>
      <x:c r="CD22" s="2"/>
      <x:c r="CE22" s="2"/>
      <x:c r="CF22" s="2"/>
      <x:c r="CG22" s="2"/>
      <x:c r="CH22" s="2"/>
      <x:c r="CI22" s="2"/>
      <x:c r="CJ22" s="2"/>
    </x:row>
    <x:row r="23" ht="30" customHeight="1">
      <x:c r="A23" s="2"/>
      <x:c r="B23" s="2"/>
      <x:c r="C23" s="31" t="str">
        <x:v>Infraestrutura de Gerador e Nobreak</x:v>
      </x:c>
      <x:c r="D23" s="35" t="n">
        <x:v>7944000</x:v>
      </x:c>
      <x:c r="E23" s="2" t="str">
        <x:v>B56</x:v>
      </x:c>
      <x:c r="F23" s="2" t="str">
        <x:v>Estimativa de 2027–2029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  <x:c r="AP23" s="2"/>
      <x:c r="AQ23" s="2"/>
      <x:c r="AR23" s="2"/>
      <x:c r="AS23" s="2"/>
      <x:c r="AT23" s="2"/>
      <x:c r="AU23" s="2"/>
      <x:c r="AV23" s="2"/>
      <x:c r="AW23" s="2"/>
      <x:c r="AX23" s="2"/>
      <x:c r="AY23" s="2"/>
      <x:c r="AZ23" s="2"/>
      <x:c r="BA23" s="2"/>
      <x:c r="BB23" s="2"/>
      <x:c r="BC23" s="2"/>
      <x:c r="BD23" s="2"/>
      <x:c r="BE23" s="2"/>
      <x:c r="BF23" s="2"/>
      <x:c r="BG23" s="2"/>
      <x:c r="BH23" s="2"/>
      <x:c r="BI23" s="2"/>
      <x:c r="BJ23" s="2"/>
      <x:c r="BK23" s="2"/>
      <x:c r="BL23" s="2"/>
      <x:c r="BM23" s="2"/>
      <x:c r="BN23" s="2"/>
      <x:c r="BO23" s="2"/>
      <x:c r="BP23" s="2"/>
      <x:c r="BQ23" s="2"/>
      <x:c r="BR23" s="2"/>
      <x:c r="BS23" s="2"/>
      <x:c r="BT23" s="2"/>
      <x:c r="BU23" s="2"/>
      <x:c r="BV23" s="2"/>
      <x:c r="BW23" s="2"/>
      <x:c r="BX23" s="2"/>
      <x:c r="BY23" s="2"/>
      <x:c r="BZ23" s="2"/>
      <x:c r="CA23" s="2"/>
      <x:c r="CB23" s="2"/>
      <x:c r="CC23" s="2"/>
      <x:c r="CD23" s="2"/>
      <x:c r="CE23" s="2"/>
      <x:c r="CF23" s="2"/>
      <x:c r="CG23" s="2"/>
      <x:c r="CH23" s="2"/>
      <x:c r="CI23" s="2"/>
      <x:c r="CJ23" s="2"/>
    </x:row>
    <x:row r="24" ht="30" customHeight="1">
      <x:c r="A24" s="2"/>
      <x:c r="B24" s="2"/>
      <x:c r="C24" s="31" t="str">
        <x:v>Outros Investimentos</x:v>
      </x:c>
      <x:c r="D24" s="35" t="n">
        <x:v>1710316.9948605695</x:v>
      </x:c>
      <x:c r="E24" s="2" t="str">
        <x:v>B57</x:v>
      </x:c>
      <x:c r="F24" s="2" t="str">
        <x:v>Estimativa de 2027–2029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  <x:c r="AP24" s="2"/>
      <x:c r="AQ24" s="2"/>
      <x:c r="AR24" s="2"/>
      <x:c r="AS24" s="2"/>
      <x:c r="AT24" s="2"/>
      <x:c r="AU24" s="2"/>
      <x:c r="AV24" s="2"/>
      <x:c r="AW24" s="2"/>
      <x:c r="AX24" s="2"/>
      <x:c r="AY24" s="2"/>
      <x:c r="AZ24" s="2"/>
      <x:c r="BA24" s="2"/>
      <x:c r="BB24" s="2"/>
      <x:c r="BC24" s="2"/>
      <x:c r="BD24" s="2"/>
      <x:c r="BE24" s="2"/>
      <x:c r="BF24" s="2"/>
      <x:c r="BG24" s="2"/>
      <x:c r="BH24" s="2"/>
      <x:c r="BI24" s="2"/>
      <x:c r="BJ24" s="2"/>
      <x:c r="BK24" s="2"/>
      <x:c r="BL24" s="2"/>
      <x:c r="BM24" s="2"/>
      <x:c r="BN24" s="2"/>
      <x:c r="BO24" s="2"/>
      <x:c r="BP24" s="2"/>
      <x:c r="BQ24" s="2"/>
      <x:c r="BR24" s="2"/>
      <x:c r="BS24" s="2"/>
      <x:c r="BT24" s="2"/>
      <x:c r="BU24" s="2"/>
      <x:c r="BV24" s="2"/>
      <x:c r="BW24" s="2"/>
      <x:c r="BX24" s="2"/>
      <x:c r="BY24" s="2"/>
      <x:c r="BZ24" s="2"/>
      <x:c r="CA24" s="2"/>
      <x:c r="CB24" s="2"/>
      <x:c r="CC24" s="2"/>
      <x:c r="CD24" s="2"/>
      <x:c r="CE24" s="2"/>
      <x:c r="CF24" s="2"/>
      <x:c r="CG24" s="2"/>
      <x:c r="CH24" s="2"/>
      <x:c r="CI24" s="2"/>
      <x:c r="CJ24" s="2"/>
    </x:row>
    <x:row r="25" ht="30" customHeight="1">
      <x:c r="A25" s="2"/>
      <x:c r="B25" s="2"/>
      <x:c r="C25" s="31" t="str">
        <x:v>Propaganda+Publicidade</x:v>
      </x:c>
      <x:c r="D25" s="35" t="n">
        <x:v>21835617.90703251</x:v>
      </x:c>
      <x:c r="E25" s="2" t="str">
        <x:v>B59</x:v>
      </x:c>
      <x:c r="F25" s="2" t="str">
        <x:v>Estimativa de 2027–2029</x:v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  <x:c r="AP25" s="2"/>
      <x:c r="AQ25" s="2"/>
      <x:c r="AR25" s="2"/>
      <x:c r="AS25" s="2"/>
      <x:c r="AT25" s="2"/>
      <x:c r="AU25" s="2"/>
      <x:c r="AV25" s="2"/>
      <x:c r="AW25" s="2"/>
      <x:c r="AX25" s="2"/>
      <x:c r="AY25" s="2"/>
      <x:c r="AZ25" s="2"/>
      <x:c r="BA25" s="2"/>
      <x:c r="BB25" s="2"/>
      <x:c r="BC25" s="2"/>
      <x:c r="BD25" s="2"/>
      <x:c r="BE25" s="2"/>
      <x:c r="BF25" s="2"/>
      <x:c r="BG25" s="2"/>
      <x:c r="BH25" s="2"/>
      <x:c r="BI25" s="2"/>
      <x:c r="BJ25" s="2"/>
      <x:c r="BK25" s="2"/>
      <x:c r="BL25" s="2"/>
      <x:c r="BM25" s="2"/>
      <x:c r="BN25" s="2"/>
      <x:c r="BO25" s="2"/>
      <x:c r="BP25" s="2"/>
      <x:c r="BQ25" s="2"/>
      <x:c r="BR25" s="2"/>
      <x:c r="BS25" s="2"/>
      <x:c r="BT25" s="2"/>
      <x:c r="BU25" s="2"/>
      <x:c r="BV25" s="2"/>
      <x:c r="BW25" s="2"/>
      <x:c r="BX25" s="2"/>
      <x:c r="BY25" s="2"/>
      <x:c r="BZ25" s="2"/>
      <x:c r="CA25" s="2"/>
      <x:c r="CB25" s="2"/>
      <x:c r="CC25" s="2"/>
      <x:c r="CD25" s="2"/>
      <x:c r="CE25" s="2"/>
      <x:c r="CF25" s="2"/>
      <x:c r="CG25" s="2"/>
      <x:c r="CH25" s="2"/>
      <x:c r="CI25" s="2"/>
      <x:c r="CJ25" s="2"/>
    </x:row>
    <x:row r="26" ht="30" customHeight="1">
      <x:c r="A26" s="2"/>
      <x:c r="B26" s="2"/>
      <x:c r="C26" s="31" t="str">
        <x:v>Alugueres+Cond+Iptu</x:v>
      </x:c>
      <x:c r="D26" s="35" t="n">
        <x:v>5889981.552285305</x:v>
      </x:c>
      <x:c r="E26" s="2" t="str">
        <x:v>B60</x:v>
      </x:c>
      <x:c r="F26" s="2" t="str">
        <x:v>Estimativa de 2027–2029</x:v>
      </x:c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  <x:c r="AP26" s="2"/>
      <x:c r="AQ26" s="2"/>
      <x:c r="AR26" s="2"/>
      <x:c r="AS26" s="2"/>
      <x:c r="AT26" s="2"/>
      <x:c r="AU26" s="2"/>
      <x:c r="AV26" s="2"/>
      <x:c r="AW26" s="2"/>
      <x:c r="AX26" s="2"/>
      <x:c r="AY26" s="2"/>
      <x:c r="AZ26" s="2"/>
      <x:c r="BA26" s="2"/>
      <x:c r="BB26" s="2"/>
      <x:c r="BC26" s="2"/>
      <x:c r="BD26" s="2"/>
      <x:c r="BE26" s="2"/>
      <x:c r="BF26" s="2"/>
      <x:c r="BG26" s="2"/>
      <x:c r="BH26" s="2"/>
      <x:c r="BI26" s="2"/>
      <x:c r="BJ26" s="2"/>
      <x:c r="BK26" s="2"/>
      <x:c r="BL26" s="2"/>
      <x:c r="BM26" s="2"/>
      <x:c r="BN26" s="2"/>
      <x:c r="BO26" s="2"/>
      <x:c r="BP26" s="2"/>
      <x:c r="BQ26" s="2"/>
      <x:c r="BR26" s="2"/>
      <x:c r="BS26" s="2"/>
      <x:c r="BT26" s="2"/>
      <x:c r="BU26" s="2"/>
      <x:c r="BV26" s="2"/>
      <x:c r="BW26" s="2"/>
      <x:c r="BX26" s="2"/>
      <x:c r="BY26" s="2"/>
      <x:c r="BZ26" s="2"/>
      <x:c r="CA26" s="2"/>
      <x:c r="CB26" s="2"/>
      <x:c r="CC26" s="2"/>
      <x:c r="CD26" s="2"/>
      <x:c r="CE26" s="2"/>
      <x:c r="CF26" s="2"/>
      <x:c r="CG26" s="2"/>
      <x:c r="CH26" s="2"/>
      <x:c r="CI26" s="2"/>
      <x:c r="CJ26" s="2"/>
    </x:row>
    <x:row r="27" ht="30" customHeight="1">
      <x:c r="A27" s="2"/>
      <x:c r="B27" s="2"/>
      <x:c r="C27" s="31" t="str">
        <x:v>Energia+Comunicação+Servs.Tercs.</x:v>
      </x:c>
      <x:c r="D27" s="35" t="n">
        <x:v>2491778.3379249587</x:v>
      </x:c>
      <x:c r="E27" s="2" t="str">
        <x:v>B61</x:v>
      </x:c>
      <x:c r="F27" s="2" t="str">
        <x:v>Estimativa de 2027–2029</x:v>
      </x:c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  <x:c r="AP27" s="2"/>
      <x:c r="AQ27" s="2"/>
      <x:c r="AR27" s="2"/>
      <x:c r="AS27" s="2"/>
      <x:c r="AT27" s="2"/>
      <x:c r="AU27" s="2"/>
      <x:c r="AV27" s="2"/>
      <x:c r="AW27" s="2"/>
      <x:c r="AX27" s="2"/>
      <x:c r="AY27" s="2"/>
      <x:c r="AZ27" s="2"/>
      <x:c r="BA27" s="2"/>
      <x:c r="BB27" s="2"/>
      <x:c r="BC27" s="2"/>
      <x:c r="BD27" s="2"/>
      <x:c r="BE27" s="2"/>
      <x:c r="BF27" s="2"/>
      <x:c r="BG27" s="2"/>
      <x:c r="BH27" s="2"/>
      <x:c r="BI27" s="2"/>
      <x:c r="BJ27" s="2"/>
      <x:c r="BK27" s="2"/>
      <x:c r="BL27" s="2"/>
      <x:c r="BM27" s="2"/>
      <x:c r="BN27" s="2"/>
      <x:c r="BO27" s="2"/>
      <x:c r="BP27" s="2"/>
      <x:c r="BQ27" s="2"/>
      <x:c r="BR27" s="2"/>
      <x:c r="BS27" s="2"/>
      <x:c r="BT27" s="2"/>
      <x:c r="BU27" s="2"/>
      <x:c r="BV27" s="2"/>
      <x:c r="BW27" s="2"/>
      <x:c r="BX27" s="2"/>
      <x:c r="BY27" s="2"/>
      <x:c r="BZ27" s="2"/>
      <x:c r="CA27" s="2"/>
      <x:c r="CB27" s="2"/>
      <x:c r="CC27" s="2"/>
      <x:c r="CD27" s="2"/>
      <x:c r="CE27" s="2"/>
      <x:c r="CF27" s="2"/>
      <x:c r="CG27" s="2"/>
      <x:c r="CH27" s="2"/>
      <x:c r="CI27" s="2"/>
      <x:c r="CJ27" s="2"/>
    </x:row>
    <x:row r="28" ht="30" customHeight="1">
      <x:c r="A28" s="2"/>
      <x:c r="B28" s="2"/>
      <x:c r="C28" s="31" t="str">
        <x:v>Materiais+Insumos diversos</x:v>
      </x:c>
      <x:c r="D28" s="35" t="n">
        <x:v>3362652.919878023</x:v>
      </x:c>
      <x:c r="E28" s="2" t="str">
        <x:v>B62</x:v>
      </x:c>
      <x:c r="F28" s="2" t="str">
        <x:v>Estimativa de 2027–2029</x:v>
      </x:c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  <x:c r="AP28" s="2"/>
      <x:c r="AQ28" s="2"/>
      <x:c r="AR28" s="2"/>
      <x:c r="AS28" s="2"/>
      <x:c r="AT28" s="2"/>
      <x:c r="AU28" s="2"/>
      <x:c r="AV28" s="2"/>
      <x:c r="AW28" s="2"/>
      <x:c r="AX28" s="2"/>
      <x:c r="AY28" s="2"/>
      <x:c r="AZ28" s="2"/>
      <x:c r="BA28" s="2"/>
      <x:c r="BB28" s="2"/>
      <x:c r="BC28" s="2"/>
      <x:c r="BD28" s="2"/>
      <x:c r="BE28" s="2"/>
      <x:c r="BF28" s="2"/>
      <x:c r="BG28" s="2"/>
      <x:c r="BH28" s="2"/>
      <x:c r="BI28" s="2"/>
      <x:c r="BJ28" s="2"/>
      <x:c r="BK28" s="2"/>
      <x:c r="BL28" s="2"/>
      <x:c r="BM28" s="2"/>
      <x:c r="BN28" s="2"/>
      <x:c r="BO28" s="2"/>
      <x:c r="BP28" s="2"/>
      <x:c r="BQ28" s="2"/>
      <x:c r="BR28" s="2"/>
      <x:c r="BS28" s="2"/>
      <x:c r="BT28" s="2"/>
      <x:c r="BU28" s="2"/>
      <x:c r="BV28" s="2"/>
      <x:c r="BW28" s="2"/>
      <x:c r="BX28" s="2"/>
      <x:c r="BY28" s="2"/>
      <x:c r="BZ28" s="2"/>
      <x:c r="CA28" s="2"/>
      <x:c r="CB28" s="2"/>
      <x:c r="CC28" s="2"/>
      <x:c r="CD28" s="2"/>
      <x:c r="CE28" s="2"/>
      <x:c r="CF28" s="2"/>
      <x:c r="CG28" s="2"/>
      <x:c r="CH28" s="2"/>
      <x:c r="CI28" s="2"/>
      <x:c r="CJ28" s="2"/>
    </x:row>
    <x:row r="29" ht="30" customHeight="1">
      <x:c r="A29" s="2"/>
      <x:c r="B29" s="2"/>
      <x:c r="C29" s="31" t="str">
        <x:v>Impostos+Taxas+Contribuições</x:v>
      </x:c>
      <x:c r="D29" s="35" t="n">
        <x:v>345153.380727883</x:v>
      </x:c>
      <x:c r="E29" s="2" t="str">
        <x:v>B63</x:v>
      </x:c>
      <x:c r="F29" s="2" t="str">
        <x:v>Estimativa de 2027–2029</x:v>
      </x:c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  <x:c r="AP29" s="2"/>
      <x:c r="AQ29" s="2"/>
      <x:c r="AR29" s="2"/>
      <x:c r="AS29" s="2"/>
      <x:c r="AT29" s="2"/>
      <x:c r="AU29" s="2"/>
      <x:c r="AV29" s="2"/>
      <x:c r="AW29" s="2"/>
      <x:c r="AX29" s="2"/>
      <x:c r="AY29" s="2"/>
      <x:c r="AZ29" s="2"/>
      <x:c r="BA29" s="2"/>
      <x:c r="BB29" s="2"/>
      <x:c r="BC29" s="2"/>
      <x:c r="BD29" s="2"/>
      <x:c r="BE29" s="2"/>
      <x:c r="BF29" s="2"/>
      <x:c r="BG29" s="2"/>
      <x:c r="BH29" s="2"/>
      <x:c r="BI29" s="2"/>
      <x:c r="BJ29" s="2"/>
      <x:c r="BK29" s="2"/>
      <x:c r="BL29" s="2"/>
      <x:c r="BM29" s="2"/>
      <x:c r="BN29" s="2"/>
      <x:c r="BO29" s="2"/>
      <x:c r="BP29" s="2"/>
      <x:c r="BQ29" s="2"/>
      <x:c r="BR29" s="2"/>
      <x:c r="BS29" s="2"/>
      <x:c r="BT29" s="2"/>
      <x:c r="BU29" s="2"/>
      <x:c r="BV29" s="2"/>
      <x:c r="BW29" s="2"/>
      <x:c r="BX29" s="2"/>
      <x:c r="BY29" s="2"/>
      <x:c r="BZ29" s="2"/>
      <x:c r="CA29" s="2"/>
      <x:c r="CB29" s="2"/>
      <x:c r="CC29" s="2"/>
      <x:c r="CD29" s="2"/>
      <x:c r="CE29" s="2"/>
      <x:c r="CF29" s="2"/>
      <x:c r="CG29" s="2"/>
      <x:c r="CH29" s="2"/>
      <x:c r="CI29" s="2"/>
      <x:c r="CJ29" s="2"/>
    </x:row>
    <x:row r="30" ht="30" customHeight="1">
      <x:c r="A30" s="2"/>
      <x:c r="B30" s="2"/>
      <x:c r="C30" s="31" t="str">
        <x:v>Adaptações Layout+Manuts Geral</x:v>
      </x:c>
      <x:c r="D30" s="35" t="n">
        <x:v>2492920.2765211146</x:v>
      </x:c>
      <x:c r="E30" s="2" t="str">
        <x:v>B64</x:v>
      </x:c>
      <x:c r="F30" s="2" t="str">
        <x:v>Estimativa de 2027–2029</x:v>
      </x:c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  <x:c r="AP30" s="2"/>
      <x:c r="AQ30" s="2"/>
      <x:c r="AR30" s="2"/>
      <x:c r="AS30" s="2"/>
      <x:c r="AT30" s="2"/>
      <x:c r="AU30" s="2"/>
      <x:c r="AV30" s="2"/>
      <x:c r="AW30" s="2"/>
      <x:c r="AX30" s="2"/>
      <x:c r="AY30" s="2"/>
      <x:c r="AZ30" s="2"/>
      <x:c r="BA30" s="2"/>
      <x:c r="BB30" s="2"/>
      <x:c r="BC30" s="2"/>
      <x:c r="BD30" s="2"/>
      <x:c r="BE30" s="2"/>
      <x:c r="BF30" s="2"/>
      <x:c r="BG30" s="2"/>
      <x:c r="BH30" s="2"/>
      <x:c r="BI30" s="2"/>
      <x:c r="BJ30" s="2"/>
      <x:c r="BK30" s="2"/>
      <x:c r="BL30" s="2"/>
      <x:c r="BM30" s="2"/>
      <x:c r="BN30" s="2"/>
      <x:c r="BO30" s="2"/>
      <x:c r="BP30" s="2"/>
      <x:c r="BQ30" s="2"/>
      <x:c r="BR30" s="2"/>
      <x:c r="BS30" s="2"/>
      <x:c r="BT30" s="2"/>
      <x:c r="BU30" s="2"/>
      <x:c r="BV30" s="2"/>
      <x:c r="BW30" s="2"/>
      <x:c r="BX30" s="2"/>
      <x:c r="BY30" s="2"/>
      <x:c r="BZ30" s="2"/>
      <x:c r="CA30" s="2"/>
      <x:c r="CB30" s="2"/>
      <x:c r="CC30" s="2"/>
      <x:c r="CD30" s="2"/>
      <x:c r="CE30" s="2"/>
      <x:c r="CF30" s="2"/>
      <x:c r="CG30" s="2"/>
      <x:c r="CH30" s="2"/>
      <x:c r="CI30" s="2"/>
      <x:c r="CJ30" s="2"/>
    </x:row>
    <x:row r="31" ht="30" customHeight="1">
      <x:c r="A31" s="2"/>
      <x:c r="B31" s="2"/>
      <x:c r="C31" s="31" t="str">
        <x:v>Seguros Diversos Totais</x:v>
      </x:c>
      <x:c r="D31" s="35" t="n">
        <x:v>1141640.911308273</x:v>
      </x:c>
      <x:c r="E31" s="2" t="str">
        <x:v>B65</x:v>
      </x:c>
      <x:c r="F31" s="2" t="str">
        <x:v>Estimativa de 2027–2029</x:v>
      </x:c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  <x:c r="AP31" s="2"/>
      <x:c r="AQ31" s="2"/>
      <x:c r="AR31" s="2"/>
      <x:c r="AS31" s="2"/>
      <x:c r="AT31" s="2"/>
      <x:c r="AU31" s="2"/>
      <x:c r="AV31" s="2"/>
      <x:c r="AW31" s="2"/>
      <x:c r="AX31" s="2"/>
      <x:c r="AY31" s="2"/>
      <x:c r="AZ31" s="2"/>
      <x:c r="BA31" s="2"/>
      <x:c r="BB31" s="2"/>
      <x:c r="BC31" s="2"/>
      <x:c r="BD31" s="2"/>
      <x:c r="BE31" s="2"/>
      <x:c r="BF31" s="2"/>
      <x:c r="BG31" s="2"/>
      <x:c r="BH31" s="2"/>
      <x:c r="BI31" s="2"/>
      <x:c r="BJ31" s="2"/>
      <x:c r="BK31" s="2"/>
      <x:c r="BL31" s="2"/>
      <x:c r="BM31" s="2"/>
      <x:c r="BN31" s="2"/>
      <x:c r="BO31" s="2"/>
      <x:c r="BP31" s="2"/>
      <x:c r="BQ31" s="2"/>
      <x:c r="BR31" s="2"/>
      <x:c r="BS31" s="2"/>
      <x:c r="BT31" s="2"/>
      <x:c r="BU31" s="2"/>
      <x:c r="BV31" s="2"/>
      <x:c r="BW31" s="2"/>
      <x:c r="BX31" s="2"/>
      <x:c r="BY31" s="2"/>
      <x:c r="BZ31" s="2"/>
      <x:c r="CA31" s="2"/>
      <x:c r="CB31" s="2"/>
      <x:c r="CC31" s="2"/>
      <x:c r="CD31" s="2"/>
      <x:c r="CE31" s="2"/>
      <x:c r="CF31" s="2"/>
      <x:c r="CG31" s="2"/>
      <x:c r="CH31" s="2"/>
      <x:c r="CI31" s="2"/>
      <x:c r="CJ31" s="2"/>
    </x:row>
    <x:row r="32" ht="30" customHeight="1">
      <x:c r="A32" s="2"/>
      <x:c r="B32" s="2"/>
      <x:c r="C32" s="31" t="str">
        <x:v>Treinamentos+Capacitação</x:v>
      </x:c>
      <x:c r="D32" s="35" t="n">
        <x:v>2383118.488429193</x:v>
      </x:c>
      <x:c r="E32" s="2" t="str">
        <x:v>B66</x:v>
      </x:c>
      <x:c r="F32" s="2" t="str">
        <x:v>Estimativa de 2027–2029</x:v>
      </x:c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  <x:c r="AP32" s="2"/>
      <x:c r="AQ32" s="2"/>
      <x:c r="AR32" s="2"/>
      <x:c r="AS32" s="2"/>
      <x:c r="AT32" s="2"/>
      <x:c r="AU32" s="2"/>
      <x:c r="AV32" s="2"/>
      <x:c r="AW32" s="2"/>
      <x:c r="AX32" s="2"/>
      <x:c r="AY32" s="2"/>
      <x:c r="AZ32" s="2"/>
      <x:c r="BA32" s="2"/>
      <x:c r="BB32" s="2"/>
      <x:c r="BC32" s="2"/>
      <x:c r="BD32" s="2"/>
      <x:c r="BE32" s="2"/>
      <x:c r="BF32" s="2"/>
      <x:c r="BG32" s="2"/>
      <x:c r="BH32" s="2"/>
      <x:c r="BI32" s="2"/>
      <x:c r="BJ32" s="2"/>
      <x:c r="BK32" s="2"/>
      <x:c r="BL32" s="2"/>
      <x:c r="BM32" s="2"/>
      <x:c r="BN32" s="2"/>
      <x:c r="BO32" s="2"/>
      <x:c r="BP32" s="2"/>
      <x:c r="BQ32" s="2"/>
      <x:c r="BR32" s="2"/>
      <x:c r="BS32" s="2"/>
      <x:c r="BT32" s="2"/>
      <x:c r="BU32" s="2"/>
      <x:c r="BV32" s="2"/>
      <x:c r="BW32" s="2"/>
      <x:c r="BX32" s="2"/>
      <x:c r="BY32" s="2"/>
      <x:c r="BZ32" s="2"/>
      <x:c r="CA32" s="2"/>
      <x:c r="CB32" s="2"/>
      <x:c r="CC32" s="2"/>
      <x:c r="CD32" s="2"/>
      <x:c r="CE32" s="2"/>
      <x:c r="CF32" s="2"/>
      <x:c r="CG32" s="2"/>
      <x:c r="CH32" s="2"/>
      <x:c r="CI32" s="2"/>
      <x:c r="CJ32" s="2"/>
    </x:row>
    <x:row r="33" ht="30" customHeight="1">
      <x:c r="A33" s="2"/>
      <x:c r="B33" s="2"/>
      <x:c r="C33" s="31" t="str">
        <x:v>P&amp;D Pesquisa Pré-Competitiva</x:v>
      </x:c>
      <x:c r="D33" s="35" t="n">
        <x:v>1820303.8031468247</x:v>
      </x:c>
      <x:c r="E33" s="2" t="str">
        <x:v>B67</x:v>
      </x:c>
      <x:c r="F33" s="2" t="str">
        <x:v>Estimativa de 2027–2029</x:v>
      </x:c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  <x:c r="AP33" s="2"/>
      <x:c r="AQ33" s="2"/>
      <x:c r="AR33" s="2"/>
      <x:c r="AS33" s="2"/>
      <x:c r="AT33" s="2"/>
      <x:c r="AU33" s="2"/>
      <x:c r="AV33" s="2"/>
      <x:c r="AW33" s="2"/>
      <x:c r="AX33" s="2"/>
      <x:c r="AY33" s="2"/>
      <x:c r="AZ33" s="2"/>
      <x:c r="BA33" s="2"/>
      <x:c r="BB33" s="2"/>
      <x:c r="BC33" s="2"/>
      <x:c r="BD33" s="2"/>
      <x:c r="BE33" s="2"/>
      <x:c r="BF33" s="2"/>
      <x:c r="BG33" s="2"/>
      <x:c r="BH33" s="2"/>
      <x:c r="BI33" s="2"/>
      <x:c r="BJ33" s="2"/>
      <x:c r="BK33" s="2"/>
      <x:c r="BL33" s="2"/>
      <x:c r="BM33" s="2"/>
      <x:c r="BN33" s="2"/>
      <x:c r="BO33" s="2"/>
      <x:c r="BP33" s="2"/>
      <x:c r="BQ33" s="2"/>
      <x:c r="BR33" s="2"/>
      <x:c r="BS33" s="2"/>
      <x:c r="BT33" s="2"/>
      <x:c r="BU33" s="2"/>
      <x:c r="BV33" s="2"/>
      <x:c r="BW33" s="2"/>
      <x:c r="BX33" s="2"/>
      <x:c r="BY33" s="2"/>
      <x:c r="BZ33" s="2"/>
      <x:c r="CA33" s="2"/>
      <x:c r="CB33" s="2"/>
      <x:c r="CC33" s="2"/>
      <x:c r="CD33" s="2"/>
      <x:c r="CE33" s="2"/>
      <x:c r="CF33" s="2"/>
      <x:c r="CG33" s="2"/>
      <x:c r="CH33" s="2"/>
      <x:c r="CI33" s="2"/>
      <x:c r="CJ33" s="2"/>
    </x:row>
    <x:row r="34" ht="30" customHeight="1">
      <x:c r="A34" s="2"/>
      <x:c r="B34" s="2"/>
      <x:c r="C34" s="31" t="str">
        <x:v>Auditoria Externa+Consults+Adv.</x:v>
      </x:c>
      <x:c r="D34" s="35" t="n">
        <x:v>3950502.412845348</x:v>
      </x:c>
      <x:c r="E34" s="2" t="str">
        <x:v>B68</x:v>
      </x:c>
      <x:c r="F34" s="2" t="str">
        <x:v>Estimativa de 2027–2029</x:v>
      </x:c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  <x:c r="AP34" s="2"/>
      <x:c r="AQ34" s="2"/>
      <x:c r="AR34" s="2"/>
      <x:c r="AS34" s="2"/>
      <x:c r="AT34" s="2"/>
      <x:c r="AU34" s="2"/>
      <x:c r="AV34" s="2"/>
      <x:c r="AW34" s="2"/>
      <x:c r="AX34" s="2"/>
      <x:c r="AY34" s="2"/>
      <x:c r="AZ34" s="2"/>
      <x:c r="BA34" s="2"/>
      <x:c r="BB34" s="2"/>
      <x:c r="BC34" s="2"/>
      <x:c r="BD34" s="2"/>
      <x:c r="BE34" s="2"/>
      <x:c r="BF34" s="2"/>
      <x:c r="BG34" s="2"/>
      <x:c r="BH34" s="2"/>
      <x:c r="BI34" s="2"/>
      <x:c r="BJ34" s="2"/>
      <x:c r="BK34" s="2"/>
      <x:c r="BL34" s="2"/>
      <x:c r="BM34" s="2"/>
      <x:c r="BN34" s="2"/>
      <x:c r="BO34" s="2"/>
      <x:c r="BP34" s="2"/>
      <x:c r="BQ34" s="2"/>
      <x:c r="BR34" s="2"/>
      <x:c r="BS34" s="2"/>
      <x:c r="BT34" s="2"/>
      <x:c r="BU34" s="2"/>
      <x:c r="BV34" s="2"/>
      <x:c r="BW34" s="2"/>
      <x:c r="BX34" s="2"/>
      <x:c r="BY34" s="2"/>
      <x:c r="BZ34" s="2"/>
      <x:c r="CA34" s="2"/>
      <x:c r="CB34" s="2"/>
      <x:c r="CC34" s="2"/>
      <x:c r="CD34" s="2"/>
      <x:c r="CE34" s="2"/>
      <x:c r="CF34" s="2"/>
      <x:c r="CG34" s="2"/>
      <x:c r="CH34" s="2"/>
      <x:c r="CI34" s="2"/>
      <x:c r="CJ34" s="2"/>
    </x:row>
    <x:row r="35" ht="30" customHeight="1">
      <x:c r="A35" s="2"/>
      <x:c r="B35" s="2"/>
      <x:c r="C35" s="31" t="str">
        <x:v>Manufatura Esqueleto / Fuselagem Grafeno</x:v>
      </x:c>
      <x:c r="D35" s="35" t="n">
        <x:v>6512433.960000001</x:v>
      </x:c>
      <x:c r="E35" s="2" t="str">
        <x:v>B70</x:v>
      </x:c>
      <x:c r="F35" s="2" t="str">
        <x:v>Grupo do protótipo, agregado uma vez</x:v>
      </x:c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  <x:c r="AP35" s="2"/>
      <x:c r="AQ35" s="2"/>
      <x:c r="AR35" s="2"/>
      <x:c r="AS35" s="2"/>
      <x:c r="AT35" s="2"/>
      <x:c r="AU35" s="2"/>
      <x:c r="AV35" s="2"/>
      <x:c r="AW35" s="2"/>
      <x:c r="AX35" s="2"/>
      <x:c r="AY35" s="2"/>
      <x:c r="AZ35" s="2"/>
      <x:c r="BA35" s="2"/>
      <x:c r="BB35" s="2"/>
      <x:c r="BC35" s="2"/>
      <x:c r="BD35" s="2"/>
      <x:c r="BE35" s="2"/>
      <x:c r="BF35" s="2"/>
      <x:c r="BG35" s="2"/>
      <x:c r="BH35" s="2"/>
      <x:c r="BI35" s="2"/>
      <x:c r="BJ35" s="2"/>
      <x:c r="BK35" s="2"/>
      <x:c r="BL35" s="2"/>
      <x:c r="BM35" s="2"/>
      <x:c r="BN35" s="2"/>
      <x:c r="BO35" s="2"/>
      <x:c r="BP35" s="2"/>
      <x:c r="BQ35" s="2"/>
      <x:c r="BR35" s="2"/>
      <x:c r="BS35" s="2"/>
      <x:c r="BT35" s="2"/>
      <x:c r="BU35" s="2"/>
      <x:c r="BV35" s="2"/>
      <x:c r="BW35" s="2"/>
      <x:c r="BX35" s="2"/>
      <x:c r="BY35" s="2"/>
      <x:c r="BZ35" s="2"/>
      <x:c r="CA35" s="2"/>
      <x:c r="CB35" s="2"/>
      <x:c r="CC35" s="2"/>
      <x:c r="CD35" s="2"/>
      <x:c r="CE35" s="2"/>
      <x:c r="CF35" s="2"/>
      <x:c r="CG35" s="2"/>
      <x:c r="CH35" s="2"/>
      <x:c r="CI35" s="2"/>
      <x:c r="CJ35" s="2"/>
    </x:row>
    <x:row r="36" ht="30" customHeight="1">
      <x:c r="A36" s="2"/>
      <x:c r="B36" s="2"/>
      <x:c r="C36" s="31" t="str">
        <x:v>Blindagem Magnética, Infraestrutura, Sistemas, etc</x:v>
      </x:c>
      <x:c r="D36" s="35" t="n">
        <x:v>573007.9299999999</x:v>
      </x:c>
      <x:c r="E36" s="2" t="str">
        <x:v>B77</x:v>
      </x:c>
      <x:c r="F36" s="2" t="str">
        <x:v>Grupo do protótipo, agregado uma vez</x:v>
      </x:c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  <x:c r="AP36" s="2"/>
      <x:c r="AQ36" s="2"/>
      <x:c r="AR36" s="2"/>
      <x:c r="AS36" s="2"/>
      <x:c r="AT36" s="2"/>
      <x:c r="AU36" s="2"/>
      <x:c r="AV36" s="2"/>
      <x:c r="AW36" s="2"/>
      <x:c r="AX36" s="2"/>
      <x:c r="AY36" s="2"/>
      <x:c r="AZ36" s="2"/>
      <x:c r="BA36" s="2"/>
      <x:c r="BB36" s="2"/>
      <x:c r="BC36" s="2"/>
      <x:c r="BD36" s="2"/>
      <x:c r="BE36" s="2"/>
      <x:c r="BF36" s="2"/>
      <x:c r="BG36" s="2"/>
      <x:c r="BH36" s="2"/>
      <x:c r="BI36" s="2"/>
      <x:c r="BJ36" s="2"/>
      <x:c r="BK36" s="2"/>
      <x:c r="BL36" s="2"/>
      <x:c r="BM36" s="2"/>
      <x:c r="BN36" s="2"/>
      <x:c r="BO36" s="2"/>
      <x:c r="BP36" s="2"/>
      <x:c r="BQ36" s="2"/>
      <x:c r="BR36" s="2"/>
      <x:c r="BS36" s="2"/>
      <x:c r="BT36" s="2"/>
      <x:c r="BU36" s="2"/>
      <x:c r="BV36" s="2"/>
      <x:c r="BW36" s="2"/>
      <x:c r="BX36" s="2"/>
      <x:c r="BY36" s="2"/>
      <x:c r="BZ36" s="2"/>
      <x:c r="CA36" s="2"/>
      <x:c r="CB36" s="2"/>
      <x:c r="CC36" s="2"/>
      <x:c r="CD36" s="2"/>
      <x:c r="CE36" s="2"/>
      <x:c r="CF36" s="2"/>
      <x:c r="CG36" s="2"/>
      <x:c r="CH36" s="2"/>
      <x:c r="CI36" s="2"/>
      <x:c r="CJ36" s="2"/>
    </x:row>
    <x:row r="37" ht="30" customHeight="1">
      <x:c r="A37" s="2"/>
      <x:c r="B37" s="2"/>
      <x:c r="C37" s="31" t="str">
        <x:v>Propulsor Magnético Conoidal Fixo</x:v>
      </x:c>
      <x:c r="D37" s="35" t="n">
        <x:v>337137162.3391807</x:v>
      </x:c>
      <x:c r="E37" s="2" t="str">
        <x:v>B82</x:v>
      </x:c>
      <x:c r="F37" s="2" t="str">
        <x:v>Grupo do protótipo, agregado uma vez</x:v>
      </x:c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  <x:c r="AP37" s="2"/>
      <x:c r="AQ37" s="2"/>
      <x:c r="AR37" s="2"/>
      <x:c r="AS37" s="2"/>
      <x:c r="AT37" s="2"/>
      <x:c r="AU37" s="2"/>
      <x:c r="AV37" s="2"/>
      <x:c r="AW37" s="2"/>
      <x:c r="AX37" s="2"/>
      <x:c r="AY37" s="2"/>
      <x:c r="AZ37" s="2"/>
      <x:c r="BA37" s="2"/>
      <x:c r="BB37" s="2"/>
      <x:c r="BC37" s="2"/>
      <x:c r="BD37" s="2"/>
      <x:c r="BE37" s="2"/>
      <x:c r="BF37" s="2"/>
      <x:c r="BG37" s="2"/>
      <x:c r="BH37" s="2"/>
      <x:c r="BI37" s="2"/>
      <x:c r="BJ37" s="2"/>
      <x:c r="BK37" s="2"/>
      <x:c r="BL37" s="2"/>
      <x:c r="BM37" s="2"/>
      <x:c r="BN37" s="2"/>
      <x:c r="BO37" s="2"/>
      <x:c r="BP37" s="2"/>
      <x:c r="BQ37" s="2"/>
      <x:c r="BR37" s="2"/>
      <x:c r="BS37" s="2"/>
      <x:c r="BT37" s="2"/>
      <x:c r="BU37" s="2"/>
      <x:c r="BV37" s="2"/>
      <x:c r="BW37" s="2"/>
      <x:c r="BX37" s="2"/>
      <x:c r="BY37" s="2"/>
      <x:c r="BZ37" s="2"/>
      <x:c r="CA37" s="2"/>
      <x:c r="CB37" s="2"/>
      <x:c r="CC37" s="2"/>
      <x:c r="CD37" s="2"/>
      <x:c r="CE37" s="2"/>
      <x:c r="CF37" s="2"/>
      <x:c r="CG37" s="2"/>
      <x:c r="CH37" s="2"/>
      <x:c r="CI37" s="2"/>
      <x:c r="CJ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  <x:c r="AP38" s="2"/>
      <x:c r="AQ38" s="2"/>
      <x:c r="AR38" s="2"/>
      <x:c r="AS38" s="2"/>
      <x:c r="AT38" s="2"/>
      <x:c r="AU38" s="2"/>
      <x:c r="AV38" s="2"/>
      <x:c r="AW38" s="2"/>
      <x:c r="AX38" s="2"/>
      <x:c r="AY38" s="2"/>
      <x:c r="AZ38" s="2"/>
      <x:c r="BA38" s="2"/>
      <x:c r="BB38" s="2"/>
      <x:c r="BC38" s="2"/>
      <x:c r="BD38" s="2"/>
      <x:c r="BE38" s="2"/>
      <x:c r="BF38" s="2"/>
      <x:c r="BG38" s="2"/>
      <x:c r="BH38" s="2"/>
      <x:c r="BI38" s="2"/>
      <x:c r="BJ38" s="2"/>
      <x:c r="BK38" s="2"/>
      <x:c r="BL38" s="2"/>
      <x:c r="BM38" s="2"/>
      <x:c r="BN38" s="2"/>
      <x:c r="BO38" s="2"/>
      <x:c r="BP38" s="2"/>
      <x:c r="BQ38" s="2"/>
      <x:c r="BR38" s="2"/>
      <x:c r="BS38" s="2"/>
      <x:c r="BT38" s="2"/>
      <x:c r="BU38" s="2"/>
      <x:c r="BV38" s="2"/>
      <x:c r="BW38" s="2"/>
      <x:c r="BX38" s="2"/>
      <x:c r="BY38" s="2"/>
      <x:c r="BZ38" s="2"/>
      <x:c r="CA38" s="2"/>
      <x:c r="CB38" s="2"/>
      <x:c r="CC38" s="2"/>
      <x:c r="CD38" s="2"/>
      <x:c r="CE38" s="2"/>
      <x:c r="CF38" s="2"/>
      <x:c r="CG38" s="2"/>
      <x:c r="CH38" s="2"/>
      <x:c r="CI38" s="2"/>
      <x:c r="CJ38" s="2"/>
    </x:row>
    <x:row r="39" ht="22" customHeight="1">
      <x:c r="A39" s="2"/>
      <x:c r="B39" s="2"/>
      <x:c r="C39" s="2" t="str">
        <x:v>Soma das contas de referência</x:v>
      </x:c>
      <x:c r="D39" s="40" t="n">
        <x:f>SUM(D16:D37)</x:f>
        <x:v>463016556.848983</x:v>
      </x:c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  <x:c r="AP39" s="2"/>
      <x:c r="AQ39" s="2"/>
      <x:c r="AR39" s="2"/>
      <x:c r="AS39" s="2"/>
      <x:c r="AT39" s="2"/>
      <x:c r="AU39" s="2"/>
      <x:c r="AV39" s="2"/>
      <x:c r="AW39" s="2"/>
      <x:c r="AX39" s="2"/>
      <x:c r="AY39" s="2"/>
      <x:c r="AZ39" s="2"/>
      <x:c r="BA39" s="2"/>
      <x:c r="BB39" s="2"/>
      <x:c r="BC39" s="2"/>
      <x:c r="BD39" s="2"/>
      <x:c r="BE39" s="2"/>
      <x:c r="BF39" s="2"/>
      <x:c r="BG39" s="2"/>
      <x:c r="BH39" s="2"/>
      <x:c r="BI39" s="2"/>
      <x:c r="BJ39" s="2"/>
      <x:c r="BK39" s="2"/>
      <x:c r="BL39" s="2"/>
      <x:c r="BM39" s="2"/>
      <x:c r="BN39" s="2"/>
      <x:c r="BO39" s="2"/>
      <x:c r="BP39" s="2"/>
      <x:c r="BQ39" s="2"/>
      <x:c r="BR39" s="2"/>
      <x:c r="BS39" s="2"/>
      <x:c r="BT39" s="2"/>
      <x:c r="BU39" s="2"/>
      <x:c r="BV39" s="2"/>
      <x:c r="BW39" s="2"/>
      <x:c r="BX39" s="2"/>
      <x:c r="BY39" s="2"/>
      <x:c r="BZ39" s="2"/>
      <x:c r="CA39" s="2"/>
      <x:c r="CB39" s="2"/>
      <x:c r="CC39" s="2"/>
      <x:c r="CD39" s="2"/>
      <x:c r="CE39" s="2"/>
      <x:c r="CF39" s="2"/>
      <x:c r="CG39" s="2"/>
      <x:c r="CH39" s="2"/>
      <x:c r="CI39" s="2"/>
      <x:c r="CJ39" s="2"/>
    </x:row>
    <x:row r="40" ht="22" customHeight="1">
      <x:c r="A40" s="2"/>
      <x:c r="B40" s="2"/>
      <x:c r="C40" s="2" t="str">
        <x:v>Diferença para B109 da fonte</x:v>
      </x:c>
      <x:c r="D40" s="56" t="n">
        <x:f>D39-D12</x:f>
        <x:v>1.1920928955078125e-7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  <x:c r="AP40" s="2"/>
      <x:c r="AQ40" s="2"/>
      <x:c r="AR40" s="2"/>
      <x:c r="AS40" s="2"/>
      <x:c r="AT40" s="2"/>
      <x:c r="AU40" s="2"/>
      <x:c r="AV40" s="2"/>
      <x:c r="AW40" s="2"/>
      <x:c r="AX40" s="2"/>
      <x:c r="AY40" s="2"/>
      <x:c r="AZ40" s="2"/>
      <x:c r="BA40" s="2"/>
      <x:c r="BB40" s="2"/>
      <x:c r="BC40" s="2"/>
      <x:c r="BD40" s="2"/>
      <x:c r="BE40" s="2"/>
      <x:c r="BF40" s="2"/>
      <x:c r="BG40" s="2"/>
      <x:c r="BH40" s="2"/>
      <x:c r="BI40" s="2"/>
      <x:c r="BJ40" s="2"/>
      <x:c r="BK40" s="2"/>
      <x:c r="BL40" s="2"/>
      <x:c r="BM40" s="2"/>
      <x:c r="BN40" s="2"/>
      <x:c r="BO40" s="2"/>
      <x:c r="BP40" s="2"/>
      <x:c r="BQ40" s="2"/>
      <x:c r="BR40" s="2"/>
      <x:c r="BS40" s="2"/>
      <x:c r="BT40" s="2"/>
      <x:c r="BU40" s="2"/>
      <x:c r="BV40" s="2"/>
      <x:c r="BW40" s="2"/>
      <x:c r="BX40" s="2"/>
      <x:c r="BY40" s="2"/>
      <x:c r="BZ40" s="2"/>
      <x:c r="CA40" s="2"/>
      <x:c r="CB40" s="2"/>
      <x:c r="CC40" s="2"/>
      <x:c r="CD40" s="2"/>
      <x:c r="CE40" s="2"/>
      <x:c r="CF40" s="2"/>
      <x:c r="CG40" s="2"/>
      <x:c r="CH40" s="2"/>
      <x:c r="CI40" s="2"/>
      <x:c r="CJ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</x:row>
    <x:row r="42" ht="22" customHeight="1">
      <x:c r="A42" s="2"/>
      <x:c r="B42" s="2"/>
      <x:c r="C42" s="2" t="str">
        <x:v>Provisão separada no caixa antigo (USD)</x:v>
      </x:c>
      <x:c r="D42" s="35" t="n">
        <x:v>2666686.898368692</x:v>
      </x:c>
      <x:c r="E42" s="2" t="str">
        <x:v>B96</x:v>
      </x:c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  <x:c r="AP42" s="2"/>
      <x:c r="AQ42" s="2"/>
      <x:c r="AR42" s="2"/>
      <x:c r="AS42" s="2"/>
      <x:c r="AT42" s="2"/>
      <x:c r="AU42" s="2"/>
      <x:c r="AV42" s="2"/>
      <x:c r="AW42" s="2"/>
      <x:c r="AX42" s="2"/>
      <x:c r="AY42" s="2"/>
      <x:c r="AZ42" s="2"/>
      <x:c r="BA42" s="2"/>
      <x:c r="BB42" s="2"/>
      <x:c r="BC42" s="2"/>
      <x:c r="BD42" s="2"/>
      <x:c r="BE42" s="2"/>
      <x:c r="BF42" s="2"/>
      <x:c r="BG42" s="2"/>
      <x:c r="BH42" s="2"/>
      <x:c r="BI42" s="2"/>
      <x:c r="BJ42" s="2"/>
      <x:c r="BK42" s="2"/>
      <x:c r="BL42" s="2"/>
      <x:c r="BM42" s="2"/>
      <x:c r="BN42" s="2"/>
      <x:c r="BO42" s="2"/>
      <x:c r="BP42" s="2"/>
      <x:c r="BQ42" s="2"/>
      <x:c r="BR42" s="2"/>
      <x:c r="BS42" s="2"/>
      <x:c r="BT42" s="2"/>
      <x:c r="BU42" s="2"/>
      <x:c r="BV42" s="2"/>
      <x:c r="BW42" s="2"/>
      <x:c r="BX42" s="2"/>
      <x:c r="BY42" s="2"/>
      <x:c r="BZ42" s="2"/>
      <x:c r="CA42" s="2"/>
      <x:c r="CB42" s="2"/>
      <x:c r="CC42" s="2"/>
      <x:c r="CD42" s="2"/>
      <x:c r="CE42" s="2"/>
      <x:c r="CF42" s="2"/>
      <x:c r="CG42" s="2"/>
      <x:c r="CH42" s="2"/>
      <x:c r="CI42" s="2"/>
      <x:c r="CJ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  <x:c r="AP43" s="2"/>
      <x:c r="AQ43" s="2"/>
      <x:c r="AR43" s="2"/>
      <x:c r="AS43" s="2"/>
      <x:c r="AT43" s="2"/>
      <x:c r="AU43" s="2"/>
      <x:c r="AV43" s="2"/>
      <x:c r="AW43" s="2"/>
      <x:c r="AX43" s="2"/>
      <x:c r="AY43" s="2"/>
      <x:c r="AZ43" s="2"/>
      <x:c r="BA43" s="2"/>
      <x:c r="BB43" s="2"/>
      <x:c r="BC43" s="2"/>
      <x:c r="BD43" s="2"/>
      <x:c r="BE43" s="2"/>
      <x:c r="BF43" s="2"/>
      <x:c r="BG43" s="2"/>
      <x:c r="BH43" s="2"/>
      <x:c r="BI43" s="2"/>
      <x:c r="BJ43" s="2"/>
      <x:c r="BK43" s="2"/>
      <x:c r="BL43" s="2"/>
      <x:c r="BM43" s="2"/>
      <x:c r="BN43" s="2"/>
      <x:c r="BO43" s="2"/>
      <x:c r="BP43" s="2"/>
      <x:c r="BQ43" s="2"/>
      <x:c r="BR43" s="2"/>
      <x:c r="BS43" s="2"/>
      <x:c r="BT43" s="2"/>
      <x:c r="BU43" s="2"/>
      <x:c r="BV43" s="2"/>
      <x:c r="BW43" s="2"/>
      <x:c r="BX43" s="2"/>
      <x:c r="BY43" s="2"/>
      <x:c r="BZ43" s="2"/>
      <x:c r="CA43" s="2"/>
      <x:c r="CB43" s="2"/>
      <x:c r="CC43" s="2"/>
      <x:c r="CD43" s="2"/>
      <x:c r="CE43" s="2"/>
      <x:c r="CF43" s="2"/>
      <x:c r="CG43" s="2"/>
      <x:c r="CH43" s="2"/>
      <x:c r="CI43" s="2"/>
      <x:c r="CJ43" s="2"/>
    </x:row>
    <x:row r="44" ht="22" customHeight="1">
      <x:c r="A44" s="2"/>
      <x:c r="B44" s="2"/>
      <x:c r="C44" s="6" t="str">
        <x:v>A provisão antiga está separada do total B109. Validar sua base e não duplicar com encargos ou reservas do novo orçamento.</x:v>
      </x:c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  <x:c r="AP44" s="2"/>
      <x:c r="AQ44" s="2"/>
      <x:c r="AR44" s="2"/>
      <x:c r="AS44" s="2"/>
      <x:c r="AT44" s="2"/>
      <x:c r="AU44" s="2"/>
      <x:c r="AV44" s="2"/>
      <x:c r="AW44" s="2"/>
      <x:c r="AX44" s="2"/>
      <x:c r="AY44" s="2"/>
      <x:c r="AZ44" s="2"/>
      <x:c r="BA44" s="2"/>
      <x:c r="BB44" s="2"/>
      <x:c r="BC44" s="2"/>
      <x:c r="BD44" s="2"/>
      <x:c r="BE44" s="2"/>
      <x:c r="BF44" s="2"/>
      <x:c r="BG44" s="2"/>
      <x:c r="BH44" s="2"/>
      <x:c r="BI44" s="2"/>
      <x:c r="BJ44" s="2"/>
      <x:c r="BK44" s="2"/>
      <x:c r="BL44" s="2"/>
      <x:c r="BM44" s="2"/>
      <x:c r="BN44" s="2"/>
      <x:c r="BO44" s="2"/>
      <x:c r="BP44" s="2"/>
      <x:c r="BQ44" s="2"/>
      <x:c r="BR44" s="2"/>
      <x:c r="BS44" s="2"/>
      <x:c r="BT44" s="2"/>
      <x:c r="BU44" s="2"/>
      <x:c r="BV44" s="2"/>
      <x:c r="BW44" s="2"/>
      <x:c r="BX44" s="2"/>
      <x:c r="BY44" s="2"/>
      <x:c r="BZ44" s="2"/>
      <x:c r="CA44" s="2"/>
      <x:c r="CB44" s="2"/>
      <x:c r="CC44" s="2"/>
      <x:c r="CD44" s="2"/>
      <x:c r="CE44" s="2"/>
      <x:c r="CF44" s="2"/>
      <x:c r="CG44" s="2"/>
      <x:c r="CH44" s="2"/>
      <x:c r="CI44" s="2"/>
      <x:c r="CJ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  <x:c r="AP45" s="2"/>
      <x:c r="AQ45" s="2"/>
      <x:c r="AR45" s="2"/>
      <x:c r="AS45" s="2"/>
      <x:c r="AT45" s="2"/>
      <x:c r="AU45" s="2"/>
      <x:c r="AV45" s="2"/>
      <x:c r="AW45" s="2"/>
      <x:c r="AX45" s="2"/>
      <x:c r="AY45" s="2"/>
      <x:c r="AZ45" s="2"/>
      <x:c r="BA45" s="2"/>
      <x:c r="BB45" s="2"/>
      <x:c r="BC45" s="2"/>
      <x:c r="BD45" s="2"/>
      <x:c r="BE45" s="2"/>
      <x:c r="BF45" s="2"/>
      <x:c r="BG45" s="2"/>
      <x:c r="BH45" s="2"/>
      <x:c r="BI45" s="2"/>
      <x:c r="BJ45" s="2"/>
      <x:c r="BK45" s="2"/>
      <x:c r="BL45" s="2"/>
      <x:c r="BM45" s="2"/>
      <x:c r="BN45" s="2"/>
      <x:c r="BO45" s="2"/>
      <x:c r="BP45" s="2"/>
      <x:c r="BQ45" s="2"/>
      <x:c r="BR45" s="2"/>
      <x:c r="BS45" s="2"/>
      <x:c r="BT45" s="2"/>
      <x:c r="BU45" s="2"/>
      <x:c r="BV45" s="2"/>
      <x:c r="BW45" s="2"/>
      <x:c r="BX45" s="2"/>
      <x:c r="BY45" s="2"/>
      <x:c r="BZ45" s="2"/>
      <x:c r="CA45" s="2"/>
      <x:c r="CB45" s="2"/>
      <x:c r="CC45" s="2"/>
      <x:c r="CD45" s="2"/>
      <x:c r="CE45" s="2"/>
      <x:c r="CF45" s="2"/>
      <x:c r="CG45" s="2"/>
      <x:c r="CH45" s="2"/>
      <x:c r="CI45" s="2"/>
      <x:c r="CJ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  <x:c r="AP46" s="2"/>
      <x:c r="AQ46" s="2"/>
      <x:c r="AR46" s="2"/>
      <x:c r="AS46" s="2"/>
      <x:c r="AT46" s="2"/>
      <x:c r="AU46" s="2"/>
      <x:c r="AV46" s="2"/>
      <x:c r="AW46" s="2"/>
      <x:c r="AX46" s="2"/>
      <x:c r="AY46" s="2"/>
      <x:c r="AZ46" s="2"/>
      <x:c r="BA46" s="2"/>
      <x:c r="BB46" s="2"/>
      <x:c r="BC46" s="2"/>
      <x:c r="BD46" s="2"/>
      <x:c r="BE46" s="2"/>
      <x:c r="BF46" s="2"/>
      <x:c r="BG46" s="2"/>
      <x:c r="BH46" s="2"/>
      <x:c r="BI46" s="2"/>
      <x:c r="BJ46" s="2"/>
      <x:c r="BK46" s="2"/>
      <x:c r="BL46" s="2"/>
      <x:c r="BM46" s="2"/>
      <x:c r="BN46" s="2"/>
      <x:c r="BO46" s="2"/>
      <x:c r="BP46" s="2"/>
      <x:c r="BQ46" s="2"/>
      <x:c r="BR46" s="2"/>
      <x:c r="BS46" s="2"/>
      <x:c r="BT46" s="2"/>
      <x:c r="BU46" s="2"/>
      <x:c r="BV46" s="2"/>
      <x:c r="BW46" s="2"/>
      <x:c r="BX46" s="2"/>
      <x:c r="BY46" s="2"/>
      <x:c r="BZ46" s="2"/>
      <x:c r="CA46" s="2"/>
      <x:c r="CB46" s="2"/>
      <x:c r="CC46" s="2"/>
      <x:c r="CD46" s="2"/>
      <x:c r="CE46" s="2"/>
      <x:c r="CF46" s="2"/>
      <x:c r="CG46" s="2"/>
      <x:c r="CH46" s="2"/>
      <x:c r="CI46" s="2"/>
      <x:c r="CJ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  <x:c r="AP47" s="2"/>
      <x:c r="AQ47" s="2"/>
      <x:c r="AR47" s="2"/>
      <x:c r="AS47" s="2"/>
      <x:c r="AT47" s="2"/>
      <x:c r="AU47" s="2"/>
      <x:c r="AV47" s="2"/>
      <x:c r="AW47" s="2"/>
      <x:c r="AX47" s="2"/>
      <x:c r="AY47" s="2"/>
      <x:c r="AZ47" s="2"/>
      <x:c r="BA47" s="2"/>
      <x:c r="BB47" s="2"/>
      <x:c r="BC47" s="2"/>
      <x:c r="BD47" s="2"/>
      <x:c r="BE47" s="2"/>
      <x:c r="BF47" s="2"/>
      <x:c r="BG47" s="2"/>
      <x:c r="BH47" s="2"/>
      <x:c r="BI47" s="2"/>
      <x:c r="BJ47" s="2"/>
      <x:c r="BK47" s="2"/>
      <x:c r="BL47" s="2"/>
      <x:c r="BM47" s="2"/>
      <x:c r="BN47" s="2"/>
      <x:c r="BO47" s="2"/>
      <x:c r="BP47" s="2"/>
      <x:c r="BQ47" s="2"/>
      <x:c r="BR47" s="2"/>
      <x:c r="BS47" s="2"/>
      <x:c r="BT47" s="2"/>
      <x:c r="BU47" s="2"/>
      <x:c r="BV47" s="2"/>
      <x:c r="BW47" s="2"/>
      <x:c r="BX47" s="2"/>
      <x:c r="BY47" s="2"/>
      <x:c r="BZ47" s="2"/>
      <x:c r="CA47" s="2"/>
      <x:c r="CB47" s="2"/>
      <x:c r="CC47" s="2"/>
      <x:c r="CD47" s="2"/>
      <x:c r="CE47" s="2"/>
      <x:c r="CF47" s="2"/>
      <x:c r="CG47" s="2"/>
      <x:c r="CH47" s="2"/>
      <x:c r="CI47" s="2"/>
      <x:c r="CJ47" s="2"/>
    </x:row>
  </x:sheetData>
  <x:pageMargins left="0.7" right="0.7" top="0.75" bottom="0.75" header="0.3" footer="0.3"/>
</x:worksheet>
</file>